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 tabRatio="930" activeTab="8"/>
  </bookViews>
  <sheets>
    <sheet name="封面" sheetId="1" r:id="rId1"/>
    <sheet name="目录" sheetId="2" r:id="rId2"/>
    <sheet name="一般公共预算收入表" sheetId="3" r:id="rId3"/>
    <sheet name="一般公共预算支出表" sheetId="4" r:id="rId4"/>
    <sheet name="一般公共预算本级支出表" sheetId="5" r:id="rId5"/>
    <sheet name="一般公共预算本级基本支出表" sheetId="6" r:id="rId6"/>
    <sheet name="一般公共预算税收返还和转移支付表" sheetId="7" r:id="rId7"/>
    <sheet name="政府一般债务限额和余额情况表" sheetId="8" r:id="rId8"/>
    <sheet name="政府性基金收入表" sheetId="9" r:id="rId9"/>
    <sheet name="政府性基金支出表" sheetId="10" r:id="rId10"/>
    <sheet name="本级政府性基金支出表" sheetId="11" r:id="rId11"/>
    <sheet name="政府性基金转移支付表" sheetId="12" r:id="rId12"/>
    <sheet name="政府专项债务限额和余额情况表" sheetId="13" r:id="rId13"/>
    <sheet name="国有资本经营预算收入表" sheetId="14" r:id="rId14"/>
    <sheet name="国有资本经营预算支出表" sheetId="15" r:id="rId15"/>
    <sheet name="本级国有资本经营预算支出表" sheetId="16" r:id="rId16"/>
    <sheet name="对下安排转移支付的应当公开国有资本经营预算转移支付表" sheetId="17" r:id="rId17"/>
    <sheet name="社会保险基金收入表" sheetId="18" r:id="rId18"/>
    <sheet name="社会保险基金支出表" sheetId="19" r:id="rId19"/>
  </sheets>
  <definedNames>
    <definedName name="_xlnm._FilterDatabase" localSheetId="10" hidden="1">本级政府性基金支出表!$C$1:$C$223</definedName>
    <definedName name="_xlnm._FilterDatabase" localSheetId="4" hidden="1">一般公共预算本级支出表!$A$3:$HL$1279</definedName>
    <definedName name="_xlnm._FilterDatabase" localSheetId="3" hidden="1">一般公共预算支出表!$A$1:$O$579</definedName>
    <definedName name="_xlnm._FilterDatabase" localSheetId="11" hidden="1">政府性基金转移支付表!$C$1:$C$222</definedName>
    <definedName name="_xlnm.Print_Area" localSheetId="10">本级政府性基金支出表!$B$1:$C$202</definedName>
    <definedName name="_xlnm.Print_Area" localSheetId="0">封面!$A$1:$L$11</definedName>
    <definedName name="_xlnm.Print_Area" localSheetId="18">社会保险基金支出表!$A$1:$L$26</definedName>
    <definedName name="_xlnm.Print_Area" localSheetId="5">一般公共预算本级基本支出表!$B$1:$C$84</definedName>
    <definedName name="_xlnm.Print_Area" localSheetId="4">一般公共预算本级支出表!$A$1:$E$1279</definedName>
    <definedName name="_xlnm.Print_Area" localSheetId="2">一般公共预算收入表!$A$1:$L$117</definedName>
    <definedName name="_xlnm.Print_Area" localSheetId="6">一般公共预算税收返还和转移支付表!$A$1:$L$76</definedName>
    <definedName name="_xlnm.Print_Area" localSheetId="3">一般公共预算支出表!$C$1:$N$579</definedName>
    <definedName name="_xlnm.Print_Area" localSheetId="8">政府性基金收入表!$A$1:$L$27</definedName>
    <definedName name="_xlnm.Print_Area" localSheetId="9">政府性基金支出表!$B$1:$M$78</definedName>
    <definedName name="_xlnm.Print_Area" localSheetId="11">政府性基金转移支付表!$B$1:$C$222</definedName>
    <definedName name="_xlnm.Print_Titles" localSheetId="15">本级国有资本经营预算支出表!$1:$5</definedName>
    <definedName name="_xlnm.Print_Titles" localSheetId="10">本级政府性基金支出表!$1:$5</definedName>
    <definedName name="_xlnm.Print_Titles" localSheetId="13">国有资本经营预算收入表!$1:$5</definedName>
    <definedName name="_xlnm.Print_Titles" localSheetId="14">国有资本经营预算支出表!$1:$5</definedName>
    <definedName name="_xlnm.Print_Titles" localSheetId="17">社会保险基金收入表!$1:$5</definedName>
    <definedName name="_xlnm.Print_Titles" localSheetId="18">社会保险基金支出表!$1:$5</definedName>
    <definedName name="_xlnm.Print_Titles" localSheetId="5">一般公共预算本级基本支出表!$1:$5</definedName>
    <definedName name="_xlnm.Print_Titles" localSheetId="4">一般公共预算本级支出表!$1:$5</definedName>
    <definedName name="_xlnm.Print_Titles" localSheetId="2">一般公共预算收入表!$1:$5</definedName>
    <definedName name="_xlnm.Print_Titles" localSheetId="6">一般公共预算税收返还和转移支付表!$1:$5</definedName>
    <definedName name="_xlnm.Print_Titles" localSheetId="3">一般公共预算支出表!$1:$5</definedName>
    <definedName name="_xlnm.Print_Titles" localSheetId="8">政府性基金收入表!$1:$5</definedName>
    <definedName name="_xlnm.Print_Titles" localSheetId="9">政府性基金支出表!$1:$5</definedName>
    <definedName name="_xlnm.Print_Titles" localSheetId="11">政府性基金转移支付表!$1:$5</definedName>
    <definedName name="地区名称" localSheetId="15">#REF!</definedName>
    <definedName name="地区名称" localSheetId="13">#REF!</definedName>
    <definedName name="地区名称" localSheetId="14">#REF!</definedName>
    <definedName name="地区名称" localSheetId="17">#REF!</definedName>
    <definedName name="地区名称" localSheetId="18">#REF!</definedName>
    <definedName name="地区名称" localSheetId="5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<sst xmlns="http://schemas.openxmlformats.org/spreadsheetml/2006/main" count="3684" uniqueCount="1564">
  <si>
    <t xml:space="preserve">          </t>
  </si>
  <si>
    <t>钦北区</t>
  </si>
  <si>
    <t>2023年预算执行情况和2024年预算</t>
  </si>
  <si>
    <t>（草案）</t>
  </si>
  <si>
    <t>钦北区财政局编制</t>
  </si>
  <si>
    <t>目  录</t>
  </si>
  <si>
    <t>一般公共预算支出表  ………………………………………………………………P1-5</t>
  </si>
  <si>
    <t>一般公共预算支出表  ………………………………………………………………P6-27</t>
  </si>
  <si>
    <t>一般公共预算本级支出表  …………………………………………………………P28-42</t>
  </si>
  <si>
    <t>一般公共预算本级基本支出表  ……………………………………………………P43-44</t>
  </si>
  <si>
    <t>一般公共预算税收返还和转移支付表  ……………………………………………P45-47</t>
  </si>
  <si>
    <t>政府一般债务限额和余额情况表  …………………………………………………P48</t>
  </si>
  <si>
    <t>政府性基金收入表  …………………………………………………………………P49</t>
  </si>
  <si>
    <t>政府性基金支出表  …………………………………………………………………P50-53</t>
  </si>
  <si>
    <t>本级政府性基金支出表  ……………………………………………………………P54-68</t>
  </si>
  <si>
    <t>政府性基金转移支付表  ……………………………………………………………P69-82</t>
  </si>
  <si>
    <t>政府专项债务限额和余额情况表  …………………………………………………P83</t>
  </si>
  <si>
    <t>国有资本经营预算收入表  …………………………………………………………P84</t>
  </si>
  <si>
    <t>国有资本经营预算支出表  …………………………………………………………P85</t>
  </si>
  <si>
    <t>本级国有资本经营预算支出表  ……………………………………………………P86</t>
  </si>
  <si>
    <t>国有资本经营预算转移支付表  ……………………………………………………P87</t>
  </si>
  <si>
    <t>社会保险基金收入表  ………………………………………………………………P88-89</t>
  </si>
  <si>
    <t>社会保险基金支出表  ………………………………………………………………P90</t>
  </si>
  <si>
    <t>一般公共预算收入表</t>
  </si>
  <si>
    <t>单位:万元</t>
  </si>
  <si>
    <t>项目</t>
  </si>
  <si>
    <t>2022年完成数</t>
  </si>
  <si>
    <t>2023年</t>
  </si>
  <si>
    <t>2024年预算</t>
  </si>
  <si>
    <t>年初预算</t>
  </si>
  <si>
    <t>年度预算</t>
  </si>
  <si>
    <t>完成数</t>
  </si>
  <si>
    <t>完成年初预算%</t>
  </si>
  <si>
    <t>完成年度预算%</t>
  </si>
  <si>
    <t>比上年完成数增减</t>
  </si>
  <si>
    <t>建议数</t>
  </si>
  <si>
    <t>比上年预计完成数增减</t>
  </si>
  <si>
    <t>金额</t>
  </si>
  <si>
    <t>%</t>
  </si>
  <si>
    <t>一、一般公共预算收入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</si>
  <si>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</si>
  <si>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</si>
  <si>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</si>
  <si>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</si>
  <si>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</si>
  <si>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</si>
  <si>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</si>
  <si>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</si>
  <si>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</si>
  <si>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</si>
  <si>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</si>
  <si>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</si>
  <si>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</si>
  <si>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</si>
  <si>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</si>
  <si>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（二）非税收入</t>
  </si>
  <si>
    <t>专项收入</t>
  </si>
  <si>
    <t>其中：教育费附加收入</t>
  </si>
  <si>
    <t xml:space="preserve">  地方教育附加收入</t>
  </si>
  <si>
    <t xml:space="preserve">  残疾人就业保障金收入</t>
  </si>
  <si>
    <t xml:space="preserve">  教育资金收入</t>
  </si>
  <si>
    <t xml:space="preserve">  农田水利建设资金收入</t>
  </si>
  <si>
    <t xml:space="preserve">  森林植被恢复费</t>
  </si>
  <si>
    <t xml:space="preserve">  水利建设专项收入</t>
  </si>
  <si>
    <t xml:space="preserve">  其他专项收入</t>
  </si>
  <si>
    <t>行政事业性收费收入</t>
  </si>
  <si>
    <t>罚没收入</t>
  </si>
  <si>
    <t>国有资本经营收入</t>
  </si>
  <si>
    <r>
      <rPr>
        <sz val="12"/>
        <rFont val="宋体"/>
        <charset val="134"/>
      </rPr>
      <t>国有资源</t>
    </r>
    <r>
      <rPr>
        <sz val="11"/>
        <rFont val="宋体"/>
        <charset val="134"/>
      </rPr>
      <t>(</t>
    </r>
    <r>
      <rPr>
        <sz val="11"/>
        <rFont val="宋体"/>
        <charset val="134"/>
      </rPr>
      <t>资产</t>
    </r>
    <r>
      <rPr>
        <sz val="11"/>
        <rFont val="宋体"/>
        <charset val="134"/>
      </rPr>
      <t>)</t>
    </r>
    <r>
      <rPr>
        <sz val="11"/>
        <rFont val="宋体"/>
        <charset val="134"/>
      </rPr>
      <t>有偿使用收入</t>
    </r>
  </si>
  <si>
    <t>其中：海域使用金收入（市级50%）</t>
  </si>
  <si>
    <t xml:space="preserve">  利息收入</t>
  </si>
  <si>
    <t xml:space="preserve">  非经营性国有资产收入</t>
  </si>
  <si>
    <t xml:space="preserve">  矿产资源专项收入</t>
  </si>
  <si>
    <t xml:space="preserve">  水资源费收入</t>
  </si>
  <si>
    <t xml:space="preserve">  市政公共资源有偿使用收入</t>
  </si>
  <si>
    <t xml:space="preserve">  其他国有资源（资产）有偿使用收入</t>
  </si>
  <si>
    <t>捐赠收入</t>
  </si>
  <si>
    <t>政府住房基金收入</t>
  </si>
  <si>
    <t>其他收入</t>
  </si>
  <si>
    <t>二、转移性收入</t>
  </si>
  <si>
    <t>上级登记表92053</t>
  </si>
  <si>
    <t>（一）上级补助收入</t>
  </si>
  <si>
    <r>
      <rPr>
        <sz val="12"/>
        <rFont val="宋体"/>
        <charset val="134"/>
      </rPr>
      <t>1.</t>
    </r>
    <r>
      <rPr>
        <sz val="11"/>
        <rFont val="宋体"/>
        <charset val="134"/>
      </rPr>
      <t>返还性收入</t>
    </r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</si>
  <si>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</si>
  <si>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</si>
  <si>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</si>
  <si>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</si>
  <si>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增值税“五五分享”税收返还收入</t>
  </si>
  <si>
    <t>分享四税返还基数</t>
  </si>
  <si>
    <r>
      <rPr>
        <sz val="12"/>
        <rFont val="宋体"/>
        <charset val="134"/>
      </rPr>
      <t>2.</t>
    </r>
    <r>
      <rPr>
        <sz val="11"/>
        <rFont val="宋体"/>
        <charset val="134"/>
      </rPr>
      <t>一般性转移支付收入</t>
    </r>
  </si>
  <si>
    <t>体制补助收入</t>
  </si>
  <si>
    <t>均衡性转移支付补助收入</t>
  </si>
  <si>
    <t>县级基本财力保障机制奖补资金收入</t>
  </si>
  <si>
    <t>结算补助收入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</si>
  <si>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</si>
  <si>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</si>
  <si>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</si>
  <si>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</si>
  <si>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</si>
  <si>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</si>
  <si>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巩固脱贫攻坚成果衔接乡村振兴转移支付收入</t>
  </si>
  <si>
    <t>一般公共服务共同财政事权转移支付收入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</si>
  <si>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</si>
  <si>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</si>
  <si>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</si>
  <si>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</si>
  <si>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</si>
  <si>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</si>
  <si>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</si>
  <si>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</si>
  <si>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</si>
  <si>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</si>
  <si>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资源勘探工业信息等共同财政事权转移支付收入</t>
  </si>
  <si>
    <t>商业服务业等共同财政事权转移支付收入</t>
  </si>
  <si>
    <t>金融共同财政事权转移支付收入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</si>
  <si>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</si>
  <si>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</si>
  <si>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</si>
  <si>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</si>
  <si>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其他共同财政事权转移支付收入</t>
  </si>
  <si>
    <t>增值税留抵退税转移支付</t>
  </si>
  <si>
    <t>其他退税减税降费转移支付</t>
  </si>
  <si>
    <t>补充县区财力转移支付收入</t>
  </si>
  <si>
    <t>其他一般性转移支付收入</t>
  </si>
  <si>
    <r>
      <rPr>
        <sz val="12"/>
        <rFont val="宋体"/>
        <charset val="134"/>
      </rPr>
      <t>3.</t>
    </r>
    <r>
      <rPr>
        <sz val="11"/>
        <rFont val="宋体"/>
        <charset val="134"/>
      </rPr>
      <t>专项转移支付收入</t>
    </r>
  </si>
  <si>
    <t xml:space="preserve"> 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</si>
  <si>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</si>
  <si>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</si>
  <si>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</si>
  <si>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</si>
  <si>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</si>
  <si>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</si>
  <si>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</si>
  <si>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</si>
  <si>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</si>
  <si>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</si>
  <si>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</si>
  <si>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</si>
  <si>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</si>
  <si>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</si>
  <si>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</si>
  <si>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</si>
  <si>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</si>
  <si>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</si>
  <si>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</si>
  <si>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（二）上解收入</t>
  </si>
  <si>
    <t>（三）上年结余收入</t>
  </si>
  <si>
    <t>（四）调入资金</t>
  </si>
  <si>
    <t>（五）动用预算稳定调节基金</t>
  </si>
  <si>
    <t>（六）债务转贷收入</t>
  </si>
  <si>
    <t>一般公共预算总收入合计</t>
  </si>
  <si>
    <t>一般公共预算支出表</t>
  </si>
  <si>
    <t>单位：万元</t>
  </si>
  <si>
    <t>功能科目代码</t>
  </si>
  <si>
    <t>末级标识</t>
  </si>
  <si>
    <t>比上年预算数增减</t>
  </si>
  <si>
    <t>一、一般公共预算支出小计</t>
  </si>
  <si>
    <t>（一）一般公共服务支出</t>
  </si>
  <si>
    <t xml:space="preserve">    人大事务</t>
  </si>
  <si>
    <t xml:space="preserve">        行政运行</t>
  </si>
  <si>
    <t xml:space="preserve">        一般行政管理事务</t>
  </si>
  <si>
    <t xml:space="preserve">        人大会议</t>
  </si>
  <si>
    <t xml:space="preserve">        人大立法</t>
  </si>
  <si>
    <t/>
  </si>
  <si>
    <t xml:space="preserve">        人大监督</t>
  </si>
  <si>
    <t xml:space="preserve">        人大代表履职能力提升</t>
  </si>
  <si>
    <t xml:space="preserve">        其他人大事务支出</t>
  </si>
  <si>
    <t xml:space="preserve">    政协事务</t>
  </si>
  <si>
    <t xml:space="preserve">        政协会议</t>
  </si>
  <si>
    <t xml:space="preserve">    政府办公厅（室）及相关机构事务</t>
  </si>
  <si>
    <t xml:space="preserve">        机关服务</t>
  </si>
  <si>
    <t xml:space="preserve">        政务公开审批</t>
  </si>
  <si>
    <t xml:space="preserve">        信访事务</t>
  </si>
  <si>
    <t xml:space="preserve">        事业运行</t>
  </si>
  <si>
    <t xml:space="preserve">    发展与改革事务</t>
  </si>
  <si>
    <t xml:space="preserve">        战略规划与实施</t>
  </si>
  <si>
    <t xml:space="preserve">        物价管理</t>
  </si>
  <si>
    <t xml:space="preserve">    统计信息事务</t>
  </si>
  <si>
    <t xml:space="preserve">        专项统计业务</t>
  </si>
  <si>
    <t xml:space="preserve">        统计管理</t>
  </si>
  <si>
    <t xml:space="preserve">        专项普查活动</t>
  </si>
  <si>
    <t xml:space="preserve">        其他统计信息事务支出</t>
  </si>
  <si>
    <t xml:space="preserve">    财政事务</t>
  </si>
  <si>
    <t xml:space="preserve">    税收事务</t>
  </si>
  <si>
    <t xml:space="preserve">        其他税收事务支出</t>
  </si>
  <si>
    <t xml:space="preserve">    审计事务</t>
  </si>
  <si>
    <t xml:space="preserve">        审计管理</t>
  </si>
  <si>
    <t xml:space="preserve">        信息化建设</t>
  </si>
  <si>
    <t xml:space="preserve">        其他审计事务支出</t>
  </si>
  <si>
    <t xml:space="preserve">    纪检监察事务</t>
  </si>
  <si>
    <t xml:space="preserve">        派驻派出机构</t>
  </si>
  <si>
    <t xml:space="preserve">        巡视工作</t>
  </si>
  <si>
    <t xml:space="preserve">    商贸事务</t>
  </si>
  <si>
    <t xml:space="preserve">        招商引资</t>
  </si>
  <si>
    <t xml:space="preserve">    民族事务</t>
  </si>
  <si>
    <t xml:space="preserve">        民族工作专项</t>
  </si>
  <si>
    <t xml:space="preserve">        其他民族事务支出</t>
  </si>
  <si>
    <t xml:space="preserve">    港澳台事务</t>
  </si>
  <si>
    <t xml:space="preserve">    档案事务</t>
  </si>
  <si>
    <t xml:space="preserve">        档案馆</t>
  </si>
  <si>
    <t xml:space="preserve">    民主党派及工商联事务</t>
  </si>
  <si>
    <t xml:space="preserve">    群众团体事务</t>
  </si>
  <si>
    <t xml:space="preserve">        其他群众团体事务支出</t>
  </si>
  <si>
    <t xml:space="preserve">    党委办公厅（室）及相关机构事务</t>
  </si>
  <si>
    <t xml:space="preserve">    组织事务</t>
  </si>
  <si>
    <t xml:space="preserve">        其他组织事务支出</t>
  </si>
  <si>
    <t xml:space="preserve">    宣传事务</t>
  </si>
  <si>
    <t xml:space="preserve">        宣传管理</t>
  </si>
  <si>
    <t xml:space="preserve">        其他宣传事务支出</t>
  </si>
  <si>
    <t xml:space="preserve">    统战事务</t>
  </si>
  <si>
    <t xml:space="preserve">        宗教事务</t>
  </si>
  <si>
    <t xml:space="preserve">        华侨事务</t>
  </si>
  <si>
    <t xml:space="preserve">        其他统战事务支出</t>
  </si>
  <si>
    <t xml:space="preserve">    其他共产党事务支出</t>
  </si>
  <si>
    <t xml:space="preserve">    市场监督管理事务</t>
  </si>
  <si>
    <t xml:space="preserve">        市场主体管理</t>
  </si>
  <si>
    <t xml:space="preserve">        市场秩序执法</t>
  </si>
  <si>
    <t xml:space="preserve">        质量安全监管</t>
  </si>
  <si>
    <t xml:space="preserve">        食品安全监管</t>
  </si>
  <si>
    <t xml:space="preserve">        其他市场监督管理事务</t>
  </si>
  <si>
    <t xml:space="preserve">    信访事务</t>
  </si>
  <si>
    <t xml:space="preserve">        信访业务</t>
  </si>
  <si>
    <t xml:space="preserve">    其他一般公共预算服务支出</t>
  </si>
  <si>
    <t xml:space="preserve">        其他一般公共服务支出</t>
  </si>
  <si>
    <t>（二）外交支出</t>
  </si>
  <si>
    <t>（三）国防支出</t>
  </si>
  <si>
    <t xml:space="preserve">    国防动员</t>
  </si>
  <si>
    <t xml:space="preserve">        兵役征集</t>
  </si>
  <si>
    <t xml:space="preserve">        人民防空</t>
  </si>
  <si>
    <t xml:space="preserve">        民兵</t>
  </si>
  <si>
    <t xml:space="preserve">        其他国防动员支出</t>
  </si>
  <si>
    <t xml:space="preserve">    其他国防支出</t>
  </si>
  <si>
    <t>2039999</t>
  </si>
  <si>
    <t>1</t>
  </si>
  <si>
    <t xml:space="preserve">        其他国防支出</t>
  </si>
  <si>
    <t>（四）公共安全支出</t>
  </si>
  <si>
    <t xml:space="preserve">    公安</t>
  </si>
  <si>
    <t xml:space="preserve">        特别业务</t>
  </si>
  <si>
    <t xml:space="preserve">    检察</t>
  </si>
  <si>
    <t xml:space="preserve">    法院</t>
  </si>
  <si>
    <t xml:space="preserve">    司法</t>
  </si>
  <si>
    <t xml:space="preserve">        基层司法业务</t>
  </si>
  <si>
    <t xml:space="preserve">        公共法律服务</t>
  </si>
  <si>
    <t xml:space="preserve">        法治建设</t>
  </si>
  <si>
    <t xml:space="preserve">        其他司法支出</t>
  </si>
  <si>
    <t xml:space="preserve">    其他公共安全支出</t>
  </si>
  <si>
    <t xml:space="preserve">        其他公共安全支出</t>
  </si>
  <si>
    <t>（五）教育支出</t>
  </si>
  <si>
    <t xml:space="preserve">    教育管理事务</t>
  </si>
  <si>
    <t xml:space="preserve">        其他教育管理事务支出</t>
  </si>
  <si>
    <t xml:space="preserve">    普通教育</t>
  </si>
  <si>
    <t xml:space="preserve">        学前教育</t>
  </si>
  <si>
    <t xml:space="preserve">        小学教育</t>
  </si>
  <si>
    <t xml:space="preserve">        初中教育</t>
  </si>
  <si>
    <t xml:space="preserve">        高中教育</t>
  </si>
  <si>
    <t xml:space="preserve">        高等教育</t>
  </si>
  <si>
    <t xml:space="preserve">        其他普通教育支出</t>
  </si>
  <si>
    <t xml:space="preserve">    特殊教育</t>
  </si>
  <si>
    <t xml:space="preserve">        特殊学校教育</t>
  </si>
  <si>
    <t xml:space="preserve">        其他特殊教育支出</t>
  </si>
  <si>
    <t xml:space="preserve">    教育费附加安排的支出</t>
  </si>
  <si>
    <t xml:space="preserve">        农村中小学校舍建设</t>
  </si>
  <si>
    <t xml:space="preserve">        农村中小学教学设施</t>
  </si>
  <si>
    <t xml:space="preserve">        城市中小学校舍建设</t>
  </si>
  <si>
    <t xml:space="preserve">        城市中小学教学设施</t>
  </si>
  <si>
    <t xml:space="preserve">    其他教育支出</t>
  </si>
  <si>
    <t xml:space="preserve">        其他教育支出</t>
  </si>
  <si>
    <t>（六）科学技术支出</t>
  </si>
  <si>
    <t xml:space="preserve">    科学技术管理事务</t>
  </si>
  <si>
    <t xml:space="preserve">    基础研究</t>
  </si>
  <si>
    <t xml:space="preserve">        其他基础研究支出</t>
  </si>
  <si>
    <t xml:space="preserve">    技术研究与开发</t>
  </si>
  <si>
    <t xml:space="preserve">        科技成果转化与扩散</t>
  </si>
  <si>
    <t xml:space="preserve">        其他技术研究与开发支出</t>
  </si>
  <si>
    <t xml:space="preserve">    科技条件与服务</t>
  </si>
  <si>
    <t xml:space="preserve">        技术创新服务体系</t>
  </si>
  <si>
    <t xml:space="preserve">    社会科学</t>
  </si>
  <si>
    <t xml:space="preserve">        社会科学研究</t>
  </si>
  <si>
    <t xml:space="preserve">    科学技术普及</t>
  </si>
  <si>
    <t xml:space="preserve">        机构运行</t>
  </si>
  <si>
    <t xml:space="preserve">        科普活动</t>
  </si>
  <si>
    <t xml:space="preserve">        青少年科技活动</t>
  </si>
  <si>
    <t xml:space="preserve">        其他科学技术普及支出</t>
  </si>
  <si>
    <t xml:space="preserve">    科技重大项目</t>
  </si>
  <si>
    <t xml:space="preserve">        其他科技重大项目</t>
  </si>
  <si>
    <t xml:space="preserve">    其他科学技术支出</t>
  </si>
  <si>
    <t xml:space="preserve">        其他科学技术支出</t>
  </si>
  <si>
    <t>（七）文化旅游体育与传媒支出</t>
  </si>
  <si>
    <t xml:space="preserve">    文化和旅游</t>
  </si>
  <si>
    <t xml:space="preserve">        图书馆</t>
  </si>
  <si>
    <t xml:space="preserve">        文化活动</t>
  </si>
  <si>
    <t xml:space="preserve">        群众文化</t>
  </si>
  <si>
    <t xml:space="preserve">        文化创作与保护</t>
  </si>
  <si>
    <t xml:space="preserve">        文化和旅游市场管理</t>
  </si>
  <si>
    <t xml:space="preserve">        文化和旅游管理事务</t>
  </si>
  <si>
    <t xml:space="preserve">        其他文化和旅游支出</t>
  </si>
  <si>
    <t xml:space="preserve">    文物</t>
  </si>
  <si>
    <t xml:space="preserve">        文物保护</t>
  </si>
  <si>
    <t xml:space="preserve">    体育</t>
  </si>
  <si>
    <t xml:space="preserve">        运动项目管理</t>
  </si>
  <si>
    <t xml:space="preserve">        体育竞赛</t>
  </si>
  <si>
    <t xml:space="preserve">        体育场馆</t>
  </si>
  <si>
    <t xml:space="preserve">        群众体育</t>
  </si>
  <si>
    <t xml:space="preserve">        其他体育支出</t>
  </si>
  <si>
    <t xml:space="preserve">    广播电视</t>
  </si>
  <si>
    <t xml:space="preserve">        广播电视事务</t>
  </si>
  <si>
    <t xml:space="preserve">        其他广播电视支出</t>
  </si>
  <si>
    <t xml:space="preserve">    其他文化旅游体育与传媒支出</t>
  </si>
  <si>
    <t xml:space="preserve">        宣传文化发展专项支出</t>
  </si>
  <si>
    <t xml:space="preserve">        文化产业发展专项支出</t>
  </si>
  <si>
    <t xml:space="preserve">        其他文化旅游体育与传媒支出</t>
  </si>
  <si>
    <t>（八）社会保障和就业支出</t>
  </si>
  <si>
    <t xml:space="preserve">    人力资源和社会保障管理事务</t>
  </si>
  <si>
    <t xml:space="preserve">        劳动保障监察</t>
  </si>
  <si>
    <t xml:space="preserve">        社会保险经办机构</t>
  </si>
  <si>
    <t xml:space="preserve">        公共就业服务和职业技能鉴定机构</t>
  </si>
  <si>
    <t xml:space="preserve">        其他人力资源和社会保障管理事务支出</t>
  </si>
  <si>
    <t xml:space="preserve">    民政管理事务</t>
  </si>
  <si>
    <t xml:space="preserve">        行政区划和地名管理</t>
  </si>
  <si>
    <t xml:space="preserve">        基层政权建设和社区治理</t>
  </si>
  <si>
    <t xml:space="preserve">        其他民政管理事务支出</t>
  </si>
  <si>
    <t xml:space="preserve">    行政事业单位养老支出</t>
  </si>
  <si>
    <t xml:space="preserve">        行政单位离退休</t>
  </si>
  <si>
    <t xml:space="preserve">        事业单位离退休</t>
  </si>
  <si>
    <t xml:space="preserve">        机关事业单位基本养老保险缴费支出</t>
  </si>
  <si>
    <t xml:space="preserve">        机关事业单位职业年金缴费支出</t>
  </si>
  <si>
    <t xml:space="preserve">        对机关事业单位基本养老保险基金的补助</t>
  </si>
  <si>
    <t xml:space="preserve">    就业补助</t>
  </si>
  <si>
    <t xml:space="preserve">        就业创业服务补贴</t>
  </si>
  <si>
    <t xml:space="preserve">        职业培训补贴</t>
  </si>
  <si>
    <t xml:space="preserve">        社会保险补贴</t>
  </si>
  <si>
    <t xml:space="preserve">        公益性岗位补贴</t>
  </si>
  <si>
    <t xml:space="preserve">        职业技能鉴定补贴</t>
  </si>
  <si>
    <t xml:space="preserve">        就业见习补贴</t>
  </si>
  <si>
    <t xml:space="preserve">        促进创业补贴</t>
  </si>
  <si>
    <t xml:space="preserve">        其他就业补助支出</t>
  </si>
  <si>
    <t xml:space="preserve">    抚恤</t>
  </si>
  <si>
    <t xml:space="preserve">        死亡抚恤</t>
  </si>
  <si>
    <t xml:space="preserve">        在乡复员、退伍军人生活补助</t>
  </si>
  <si>
    <t xml:space="preserve">        义务兵优待</t>
  </si>
  <si>
    <t xml:space="preserve">        褒扬纪念</t>
  </si>
  <si>
    <t xml:space="preserve">        其他优抚支出</t>
  </si>
  <si>
    <t xml:space="preserve">    退役安置</t>
  </si>
  <si>
    <t xml:space="preserve">        退役士兵安置</t>
  </si>
  <si>
    <t xml:space="preserve">        退役士兵管理教育</t>
  </si>
  <si>
    <t xml:space="preserve">        军队置业干部安置</t>
  </si>
  <si>
    <t xml:space="preserve">        其他退役安置支出</t>
  </si>
  <si>
    <t xml:space="preserve">    社会福利</t>
  </si>
  <si>
    <t xml:space="preserve">        儿童福利</t>
  </si>
  <si>
    <t xml:space="preserve">        老年福利</t>
  </si>
  <si>
    <t xml:space="preserve">        殡葬</t>
  </si>
  <si>
    <t xml:space="preserve">        养老服务</t>
  </si>
  <si>
    <t xml:space="preserve">        其他社会福利支出</t>
  </si>
  <si>
    <t xml:space="preserve">    残疾人事业</t>
  </si>
  <si>
    <t xml:space="preserve">        残疾人康复</t>
  </si>
  <si>
    <t xml:space="preserve">        残疾人就业</t>
  </si>
  <si>
    <t xml:space="preserve">        残疾人生活和护理补贴</t>
  </si>
  <si>
    <t xml:space="preserve">        其他残疾人事业支出</t>
  </si>
  <si>
    <t xml:space="preserve">    最低生活保障</t>
  </si>
  <si>
    <t xml:space="preserve">        城市最低生活保障金支出</t>
  </si>
  <si>
    <t xml:space="preserve">        农村最低生活保障金支出</t>
  </si>
  <si>
    <t xml:space="preserve">    临时救助</t>
  </si>
  <si>
    <t xml:space="preserve">        临时救助支出</t>
  </si>
  <si>
    <t xml:space="preserve">        流浪乞讨人员救助支出</t>
  </si>
  <si>
    <t xml:space="preserve">    特困人员救助供养</t>
  </si>
  <si>
    <t xml:space="preserve">        城市救助特困人员供养支出</t>
  </si>
  <si>
    <t xml:space="preserve">        农村特困人员救助供养支出</t>
  </si>
  <si>
    <t xml:space="preserve">    其他生活救助</t>
  </si>
  <si>
    <t xml:space="preserve">        其他城市生活救助</t>
  </si>
  <si>
    <t xml:space="preserve">        其他农村生活救助</t>
  </si>
  <si>
    <t xml:space="preserve">    财政对基本养老保险基金的补助</t>
  </si>
  <si>
    <t xml:space="preserve">        财政对城乡居民基本养老保险基金的补助</t>
  </si>
  <si>
    <t xml:space="preserve">    退役军人管理事务</t>
  </si>
  <si>
    <t xml:space="preserve">        拥军优属</t>
  </si>
  <si>
    <t xml:space="preserve">    财政代缴社会保险费支出</t>
  </si>
  <si>
    <t xml:space="preserve">        财政代缴城乡居民基本养老保险费支出</t>
  </si>
  <si>
    <t xml:space="preserve">        财政代缴其他社会保险费支出</t>
  </si>
  <si>
    <t xml:space="preserve">    其他社会保障和就业支出</t>
  </si>
  <si>
    <t xml:space="preserve">        其他社保保障和就业支出</t>
  </si>
  <si>
    <t>（九）卫生健康支出</t>
  </si>
  <si>
    <t xml:space="preserve">    卫生健康管理事务</t>
  </si>
  <si>
    <t xml:space="preserve">        其他卫生健康管理事务支出</t>
  </si>
  <si>
    <t xml:space="preserve">    公立医院</t>
  </si>
  <si>
    <t xml:space="preserve">        综合医院</t>
  </si>
  <si>
    <t xml:space="preserve">        中医（民族）医院</t>
  </si>
  <si>
    <t xml:space="preserve">        妇幼保健医院</t>
  </si>
  <si>
    <t xml:space="preserve">        其他公立医院支出</t>
  </si>
  <si>
    <t xml:space="preserve">    基层医疗卫生机构</t>
  </si>
  <si>
    <t xml:space="preserve">        城市社区卫生机构</t>
  </si>
  <si>
    <t xml:space="preserve">        乡镇卫生院</t>
  </si>
  <si>
    <t xml:space="preserve">        其他基层医疗卫生机构支出</t>
  </si>
  <si>
    <t xml:space="preserve">    公共卫生</t>
  </si>
  <si>
    <t xml:space="preserve">        疾病预防控制机构</t>
  </si>
  <si>
    <t xml:space="preserve">        卫生监督机构</t>
  </si>
  <si>
    <t xml:space="preserve">        妇幼保健机构</t>
  </si>
  <si>
    <t xml:space="preserve">        基本公共卫生服务</t>
  </si>
  <si>
    <t xml:space="preserve">        重大公共卫生服务</t>
  </si>
  <si>
    <t xml:space="preserve">        突发公共卫生事件应急处理</t>
  </si>
  <si>
    <t xml:space="preserve">        其他公共卫生支出</t>
  </si>
  <si>
    <t xml:space="preserve">    中医药</t>
  </si>
  <si>
    <t xml:space="preserve">        中医（民族医）药专项</t>
  </si>
  <si>
    <t xml:space="preserve">    计划生育事务</t>
  </si>
  <si>
    <t xml:space="preserve">        计划生育机构</t>
  </si>
  <si>
    <t xml:space="preserve">        计划生育服务</t>
  </si>
  <si>
    <t xml:space="preserve">        其他计划生育事务支出</t>
  </si>
  <si>
    <t xml:space="preserve">    行政事业单位医疗</t>
  </si>
  <si>
    <t xml:space="preserve">        行政单位医疗</t>
  </si>
  <si>
    <t xml:space="preserve">        事业单位医疗</t>
  </si>
  <si>
    <t xml:space="preserve">        公务员医疗补助</t>
  </si>
  <si>
    <t xml:space="preserve">        其他行政事业单位医疗支出</t>
  </si>
  <si>
    <t xml:space="preserve">    财政对基本医疗保险基金的补助</t>
  </si>
  <si>
    <t xml:space="preserve">        财政对城乡居民基本医疗保险基金的补助</t>
  </si>
  <si>
    <t xml:space="preserve">    医疗救助</t>
  </si>
  <si>
    <t xml:space="preserve">        城乡医疗救助</t>
  </si>
  <si>
    <t xml:space="preserve">    优抚对象医疗</t>
  </si>
  <si>
    <t xml:space="preserve">        优抚对象医疗补助</t>
  </si>
  <si>
    <t xml:space="preserve">    医疗保障管理事务</t>
  </si>
  <si>
    <t xml:space="preserve">        医疗保障经办事务</t>
  </si>
  <si>
    <t xml:space="preserve">        其他医疗保障管理事务支出</t>
  </si>
  <si>
    <t xml:space="preserve">    老龄卫生健康事务</t>
  </si>
  <si>
    <t xml:space="preserve">        老龄卫生健康事务</t>
  </si>
  <si>
    <t xml:space="preserve">    中医药事务</t>
  </si>
  <si>
    <t xml:space="preserve">        中医药（民族医）药专项</t>
  </si>
  <si>
    <t xml:space="preserve">        其他中医药事务支出</t>
  </si>
  <si>
    <t xml:space="preserve">    疾病预防控制事务</t>
  </si>
  <si>
    <t xml:space="preserve">        其他疾病预防控制事务支出</t>
  </si>
  <si>
    <t xml:space="preserve">    其他卫生健康支出</t>
  </si>
  <si>
    <t xml:space="preserve">        其他卫生健康支出</t>
  </si>
  <si>
    <t>（十）节能环保支出</t>
  </si>
  <si>
    <t xml:space="preserve">    环境保护管理事务</t>
  </si>
  <si>
    <t xml:space="preserve">        其他环境保护管理事务支出</t>
  </si>
  <si>
    <t xml:space="preserve">    环境监测与监察</t>
  </si>
  <si>
    <t xml:space="preserve">        其他环境监测与监察支出</t>
  </si>
  <si>
    <t xml:space="preserve">    污染防治</t>
  </si>
  <si>
    <t xml:space="preserve">        大气</t>
  </si>
  <si>
    <t xml:space="preserve">        水体</t>
  </si>
  <si>
    <t xml:space="preserve">        其他污染防治支出</t>
  </si>
  <si>
    <t xml:space="preserve">    自然生态保护</t>
  </si>
  <si>
    <t xml:space="preserve">        生态保护</t>
  </si>
  <si>
    <t xml:space="preserve">        农村环境保护</t>
  </si>
  <si>
    <t xml:space="preserve">        草原生态修复治理</t>
  </si>
  <si>
    <t xml:space="preserve">        自然保护地</t>
  </si>
  <si>
    <t xml:space="preserve">        其他自然生态保护支出</t>
  </si>
  <si>
    <t xml:space="preserve">    天然林保护</t>
  </si>
  <si>
    <t xml:space="preserve">        森林管护</t>
  </si>
  <si>
    <t xml:space="preserve">        停伐补助</t>
  </si>
  <si>
    <t xml:space="preserve">    退耕还林还草</t>
  </si>
  <si>
    <t xml:space="preserve">        其他退耕还林草支出</t>
  </si>
  <si>
    <t xml:space="preserve">    能源节约利用</t>
  </si>
  <si>
    <t xml:space="preserve">        能源节约利用</t>
  </si>
  <si>
    <t xml:space="preserve">    其他节能环保支出</t>
  </si>
  <si>
    <t xml:space="preserve">        其他节能环保支出</t>
  </si>
  <si>
    <t>（十一）城乡社区支出</t>
  </si>
  <si>
    <t xml:space="preserve">    城乡社区管理事务</t>
  </si>
  <si>
    <t xml:space="preserve">        城管执法</t>
  </si>
  <si>
    <t xml:space="preserve">        市政公用行业市场监管</t>
  </si>
  <si>
    <t xml:space="preserve">        其他城乡社区管理事务支出</t>
  </si>
  <si>
    <t xml:space="preserve">    城乡社区规划与管理</t>
  </si>
  <si>
    <t xml:space="preserve">        城乡社区规划与管理</t>
  </si>
  <si>
    <t xml:space="preserve">    城乡社区公共设施</t>
  </si>
  <si>
    <t xml:space="preserve">        小城镇基础设施建设</t>
  </si>
  <si>
    <t xml:space="preserve">        其他城乡社区公共设施支出</t>
  </si>
  <si>
    <t xml:space="preserve">    城乡社区环境卫生</t>
  </si>
  <si>
    <t xml:space="preserve">        城乡社区环境卫生</t>
  </si>
  <si>
    <t xml:space="preserve">    建设市场管理与监督</t>
  </si>
  <si>
    <t xml:space="preserve">        建设市场管理与监督</t>
  </si>
  <si>
    <t xml:space="preserve">    其他城乡社区支出</t>
  </si>
  <si>
    <t xml:space="preserve">        其他城乡社区支出</t>
  </si>
  <si>
    <t>（十二）农林水支出</t>
  </si>
  <si>
    <t xml:space="preserve">    农业农村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</si>
  <si>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</si>
  <si>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</si>
  <si>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</si>
  <si>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</si>
  <si>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</si>
  <si>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</si>
  <si>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防灾救灾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</si>
  <si>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</si>
  <si>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</si>
  <si>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</si>
  <si>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</si>
  <si>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</si>
  <si>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</si>
  <si>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</si>
  <si>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渔业发展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</si>
  <si>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</si>
  <si>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</si>
  <si>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</si>
  <si>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</si>
  <si>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</si>
  <si>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</si>
  <si>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</si>
  <si>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森林生态效益补偿</t>
  </si>
  <si>
    <t xml:space="preserve">        动植物保护</t>
  </si>
  <si>
    <t xml:space="preserve">        林业草原防灾减灾</t>
  </si>
  <si>
    <t xml:space="preserve">        其他林业支出</t>
  </si>
  <si>
    <t xml:space="preserve">    水利</t>
  </si>
  <si>
    <t xml:space="preserve">        水利工程建设</t>
  </si>
  <si>
    <t xml:space="preserve">        水利工程运行与维护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</si>
  <si>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</si>
  <si>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</si>
  <si>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</si>
  <si>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</si>
  <si>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</si>
  <si>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</si>
  <si>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</si>
  <si>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</si>
  <si>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</si>
  <si>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</si>
  <si>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</si>
  <si>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水利建设征地及移民支出</t>
  </si>
  <si>
    <t xml:space="preserve">        农村人畜饮水</t>
  </si>
  <si>
    <t xml:space="preserve">        其他水利支出</t>
  </si>
  <si>
    <t xml:space="preserve">    巩固脱贫衔接乡村振兴</t>
  </si>
  <si>
    <t xml:space="preserve">        农村基础设施建设</t>
  </si>
  <si>
    <t xml:space="preserve">        生产发展</t>
  </si>
  <si>
    <t xml:space="preserve">        贷款奖补和贴息</t>
  </si>
  <si>
    <t xml:space="preserve">        其他巩固脱贫衔接乡村振兴支出</t>
  </si>
  <si>
    <t xml:space="preserve">    农村综合改革</t>
  </si>
  <si>
    <t xml:space="preserve">        对村级公益事业建设的补助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</si>
  <si>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</si>
  <si>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</si>
  <si>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</si>
  <si>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</si>
  <si>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普惠金融发展支出</t>
  </si>
  <si>
    <t xml:space="preserve">        农业保险保费补贴</t>
  </si>
  <si>
    <t xml:space="preserve">    目标价格补贴</t>
  </si>
  <si>
    <t xml:space="preserve">        其他目标价格补贴</t>
  </si>
  <si>
    <t xml:space="preserve">    其他农林水支出</t>
  </si>
  <si>
    <t xml:space="preserve">        其他农林水支出</t>
  </si>
  <si>
    <t>（十三）交通运输支出</t>
  </si>
  <si>
    <t xml:space="preserve">    公路水路运输</t>
  </si>
  <si>
    <t xml:space="preserve">        公路建设</t>
  </si>
  <si>
    <t xml:space="preserve">        公路养护</t>
  </si>
  <si>
    <t xml:space="preserve">        公路和运输安全</t>
  </si>
  <si>
    <t xml:space="preserve">        公路运输管理</t>
  </si>
  <si>
    <t xml:space="preserve">        其他公路水路运输支出</t>
  </si>
  <si>
    <t xml:space="preserve">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</si>
  <si>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</si>
  <si>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</si>
  <si>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</si>
  <si>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</si>
  <si>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其他交通运输支出</t>
  </si>
  <si>
    <t xml:space="preserve">        公共交通运营补助</t>
  </si>
  <si>
    <t xml:space="preserve">        其他交通运输支出</t>
  </si>
  <si>
    <t>（十四）资源勘探工业信息等支出</t>
  </si>
  <si>
    <t xml:space="preserve">    资源勘探开发</t>
  </si>
  <si>
    <t xml:space="preserve">    工业和信息产业监管</t>
  </si>
  <si>
    <t xml:space="preserve">    支持中小企业发展和管理支出</t>
  </si>
  <si>
    <t xml:space="preserve">        中小企业发展专项</t>
  </si>
  <si>
    <t xml:space="preserve">        其他支持中小企业发展和管理支出</t>
  </si>
  <si>
    <t xml:space="preserve">    其他资源勘探工业信息等支出</t>
  </si>
  <si>
    <t xml:space="preserve">        其他资源勘探工业信息等支出</t>
  </si>
  <si>
    <t>（十五）商业服务业等支出</t>
  </si>
  <si>
    <t xml:space="preserve">    商业流通事务</t>
  </si>
  <si>
    <t xml:space="preserve">        其他商业流通事务支出</t>
  </si>
  <si>
    <t xml:space="preserve">    涉外发展服务支出</t>
  </si>
  <si>
    <t xml:space="preserve">        其他涉外发展服务支出</t>
  </si>
  <si>
    <t>（十六）金融支出</t>
  </si>
  <si>
    <t xml:space="preserve">      金融部门监管支出</t>
  </si>
  <si>
    <t xml:space="preserve">      金融发展支出</t>
  </si>
  <si>
    <t xml:space="preserve">        利息费用补贴支出</t>
  </si>
  <si>
    <t xml:space="preserve">        其他金融发展支出</t>
  </si>
  <si>
    <t xml:space="preserve">      其他金融支出</t>
  </si>
  <si>
    <t>（十八）自然资源海洋气象等支出</t>
  </si>
  <si>
    <t xml:space="preserve">    自然资源事务</t>
  </si>
  <si>
    <t xml:space="preserve">        自然资源规划及管理</t>
  </si>
  <si>
    <t xml:space="preserve">        其他自然资源事务支出</t>
  </si>
  <si>
    <t>（十九）住房保障支出</t>
  </si>
  <si>
    <t xml:space="preserve">    保障性安居工程支出</t>
  </si>
  <si>
    <t xml:space="preserve">        棚户区改造</t>
  </si>
  <si>
    <t xml:space="preserve">        农村危房改造</t>
  </si>
  <si>
    <t xml:space="preserve">        公共租赁住房</t>
  </si>
  <si>
    <t xml:space="preserve">        老旧小区改造</t>
  </si>
  <si>
    <t xml:space="preserve">        其他保障性安居工程支出</t>
  </si>
  <si>
    <t xml:space="preserve">    住房改革支出</t>
  </si>
  <si>
    <t xml:space="preserve">        住房公积金</t>
  </si>
  <si>
    <t xml:space="preserve">    城乡社区住宅</t>
  </si>
  <si>
    <t xml:space="preserve">        住房公积金管理</t>
  </si>
  <si>
    <t>（二十）粮油物资储备支出</t>
  </si>
  <si>
    <t xml:space="preserve">    粮油物资事务</t>
  </si>
  <si>
    <t xml:space="preserve">        专项业务活动</t>
  </si>
  <si>
    <t xml:space="preserve">        其他粮油事务支出</t>
  </si>
  <si>
    <t xml:space="preserve">    粮油储备</t>
  </si>
  <si>
    <t xml:space="preserve">        储备粮油差价补贴</t>
  </si>
  <si>
    <t xml:space="preserve">        储备粮（油）库建设</t>
  </si>
  <si>
    <t>（二十一）灾害及应急管理支出</t>
  </si>
  <si>
    <t xml:space="preserve">    应急管理事务</t>
  </si>
  <si>
    <t xml:space="preserve">        灾害风险防治</t>
  </si>
  <si>
    <t xml:space="preserve">        应急管理</t>
  </si>
  <si>
    <t xml:space="preserve">        其他应急管理支出</t>
  </si>
  <si>
    <t xml:space="preserve">    消防救援事务</t>
  </si>
  <si>
    <t xml:space="preserve">        消防应急救援</t>
  </si>
  <si>
    <t>2240250</t>
  </si>
  <si>
    <t>2240299</t>
  </si>
  <si>
    <t xml:space="preserve">        其他消防救援事务支出</t>
  </si>
  <si>
    <t xml:space="preserve">    地震事务</t>
  </si>
  <si>
    <t xml:space="preserve">        地震监测</t>
  </si>
  <si>
    <t xml:space="preserve">        地震灾害预防</t>
  </si>
  <si>
    <t xml:space="preserve">        地震应急救援</t>
  </si>
  <si>
    <t xml:space="preserve">        地震环境探察</t>
  </si>
  <si>
    <t xml:space="preserve">    自然灾害防治</t>
  </si>
  <si>
    <t xml:space="preserve">        地质灾害防治</t>
  </si>
  <si>
    <t xml:space="preserve">        森林草原防灾减灾</t>
  </si>
  <si>
    <t xml:space="preserve">    自然灾害救灾及恢复重建支出</t>
  </si>
  <si>
    <t xml:space="preserve">        自然灾害救灾补助</t>
  </si>
  <si>
    <t xml:space="preserve">        自然灾害灾后重建补助</t>
  </si>
  <si>
    <t xml:space="preserve">        其他自然灾害及恢复重建支出</t>
  </si>
  <si>
    <t xml:space="preserve">    其他灾害防治及应急管理支出</t>
  </si>
  <si>
    <t>2249999</t>
  </si>
  <si>
    <t xml:space="preserve">        其他灾害防治及应急管理支出</t>
  </si>
  <si>
    <t>（二十二）预备费</t>
  </si>
  <si>
    <t>（二十三）其他支出</t>
  </si>
  <si>
    <t xml:space="preserve">    年初预留</t>
  </si>
  <si>
    <t xml:space="preserve">    其他支出</t>
  </si>
  <si>
    <t>（二十四）债务付息支出</t>
  </si>
  <si>
    <t xml:space="preserve">    地方政府一般债券付息支出</t>
  </si>
  <si>
    <t xml:space="preserve">        地方政府一般债务付息支出</t>
  </si>
  <si>
    <t>（二十五）债务发行费用支出</t>
  </si>
  <si>
    <t xml:space="preserve">    地方政府一般债务发行费用支出</t>
  </si>
  <si>
    <t>二、转移性支出</t>
  </si>
  <si>
    <t>（一）上解上级支出</t>
  </si>
  <si>
    <t xml:space="preserve"> 体制上解支出</t>
  </si>
  <si>
    <t xml:space="preserve"> 专项上解支出</t>
  </si>
  <si>
    <t>（二）调出资金</t>
  </si>
  <si>
    <t>（三）债务转贷支出</t>
  </si>
  <si>
    <t>（四）援助其他地区支出</t>
  </si>
  <si>
    <t>（五）债务还本支出</t>
  </si>
  <si>
    <t>（六）补充预算稳定调节基金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</si>
  <si>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</si>
  <si>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三、年终结余</t>
  </si>
  <si>
    <t xml:space="preserve"> 结转下年支出专款</t>
  </si>
  <si>
    <t xml:space="preserve"> 净结余</t>
  </si>
  <si>
    <t>一般公共预算总支出合计</t>
  </si>
  <si>
    <t>一般公共预算本级支出表</t>
  </si>
  <si>
    <t>2024年本级财力安排</t>
  </si>
  <si>
    <t>小计</t>
  </si>
  <si>
    <t>基本支出</t>
  </si>
  <si>
    <t>项目支出</t>
  </si>
  <si>
    <t xml:space="preserve">        代表工作</t>
  </si>
  <si>
    <t xml:space="preserve">        人大信访工作</t>
  </si>
  <si>
    <t xml:space="preserve">        委员视察</t>
  </si>
  <si>
    <t xml:space="preserve">        参政议政</t>
  </si>
  <si>
    <t xml:space="preserve">        其他政协事务支出</t>
  </si>
  <si>
    <t xml:space="preserve">        专项服务</t>
  </si>
  <si>
    <t xml:space="preserve">        专项业务及机关事务管理</t>
  </si>
  <si>
    <t xml:space="preserve">        参事事务</t>
  </si>
  <si>
    <t xml:space="preserve">        其他政府办公厅（室）及相关机构事务支出</t>
  </si>
  <si>
    <t xml:space="preserve">        日常经济运行调节</t>
  </si>
  <si>
    <t xml:space="preserve">        社会事业发展规划</t>
  </si>
  <si>
    <t xml:space="preserve">        经济体制改革研究</t>
  </si>
  <si>
    <t xml:space="preserve">        其他发展与改革事务支出</t>
  </si>
  <si>
    <t xml:space="preserve">        信息事务</t>
  </si>
  <si>
    <t xml:space="preserve">        统计抽样调查</t>
  </si>
  <si>
    <t xml:space="preserve">        预算改革业务</t>
  </si>
  <si>
    <t xml:space="preserve">        财政国库业务</t>
  </si>
  <si>
    <t xml:space="preserve">        财政监察</t>
  </si>
  <si>
    <t xml:space="preserve">        财政委托业务支出</t>
  </si>
  <si>
    <t xml:space="preserve">        其他财政事务支出</t>
  </si>
  <si>
    <t xml:space="preserve">        税收业务</t>
  </si>
  <si>
    <t xml:space="preserve">        审计业务</t>
  </si>
  <si>
    <t xml:space="preserve">    海关事务</t>
  </si>
  <si>
    <t xml:space="preserve">        缉私办案</t>
  </si>
  <si>
    <t xml:space="preserve">        口岸管理</t>
  </si>
  <si>
    <t xml:space="preserve">        海关关务</t>
  </si>
  <si>
    <t xml:space="preserve">        关税征管</t>
  </si>
  <si>
    <t xml:space="preserve">        海关监管</t>
  </si>
  <si>
    <t xml:space="preserve">        检验检疫</t>
  </si>
  <si>
    <t xml:space="preserve">        其他海关事务支出</t>
  </si>
  <si>
    <t xml:space="preserve">        大案要案查处</t>
  </si>
  <si>
    <t xml:space="preserve">        其他纪检监察事务支出</t>
  </si>
  <si>
    <t xml:space="preserve">        对外贸易管理</t>
  </si>
  <si>
    <t xml:space="preserve">        国际经济合作</t>
  </si>
  <si>
    <t xml:space="preserve">        外资管理</t>
  </si>
  <si>
    <t xml:space="preserve">        国内贸易管理</t>
  </si>
  <si>
    <t xml:space="preserve">        其他商贸事务支出</t>
  </si>
  <si>
    <t xml:space="preserve">    知识产权事务</t>
  </si>
  <si>
    <t xml:space="preserve">        专利审批</t>
  </si>
  <si>
    <t xml:space="preserve">        知识产权战略和规划</t>
  </si>
  <si>
    <t xml:space="preserve">        国际合作与交流</t>
  </si>
  <si>
    <t xml:space="preserve">        知识产权宏观管理</t>
  </si>
  <si>
    <t xml:space="preserve">        商标管理</t>
  </si>
  <si>
    <t xml:space="preserve">        原产地地理标志管理</t>
  </si>
  <si>
    <t xml:space="preserve">        其他知识产权事务支出</t>
  </si>
  <si>
    <t xml:space="preserve">        港澳事务</t>
  </si>
  <si>
    <t xml:space="preserve">        台湾事务</t>
  </si>
  <si>
    <t xml:space="preserve">        其他港澳台事务支出</t>
  </si>
  <si>
    <t xml:space="preserve">        其他档案事务支出</t>
  </si>
  <si>
    <t xml:space="preserve">        其他民主党派及工商联事务支出</t>
  </si>
  <si>
    <t xml:space="preserve">        工会事务</t>
  </si>
  <si>
    <t xml:space="preserve">        专项业务</t>
  </si>
  <si>
    <t xml:space="preserve">        其他党委办公厅（室）及相关机构事务支出</t>
  </si>
  <si>
    <t xml:space="preserve">        公务员事务</t>
  </si>
  <si>
    <t xml:space="preserve">    对外联络事务</t>
  </si>
  <si>
    <t xml:space="preserve">        其他对外联络事务支出</t>
  </si>
  <si>
    <t xml:space="preserve">        其他共产党事务支出</t>
  </si>
  <si>
    <t xml:space="preserve">    网信事务</t>
  </si>
  <si>
    <t xml:space="preserve">        信息安全事务</t>
  </si>
  <si>
    <t xml:space="preserve">        其他网信事务支出</t>
  </si>
  <si>
    <t xml:space="preserve">        质量基础</t>
  </si>
  <si>
    <t xml:space="preserve">        药品事务</t>
  </si>
  <si>
    <t xml:space="preserve">        医疗器械事务</t>
  </si>
  <si>
    <t xml:space="preserve">        化妆品事务</t>
  </si>
  <si>
    <t xml:space="preserve">        国家赔偿费用支出</t>
  </si>
  <si>
    <t xml:space="preserve">    外交管理事务</t>
  </si>
  <si>
    <t xml:space="preserve">    驻外机构</t>
  </si>
  <si>
    <t xml:space="preserve">    对外援助</t>
  </si>
  <si>
    <t xml:space="preserve">    国际组织</t>
  </si>
  <si>
    <t xml:space="preserve">    对外合作与交流</t>
  </si>
  <si>
    <t xml:space="preserve">    对外宣传</t>
  </si>
  <si>
    <t xml:space="preserve">    边界勘界联检</t>
  </si>
  <si>
    <t xml:space="preserve">    国际发展合作</t>
  </si>
  <si>
    <t xml:space="preserve">    其他外交支出</t>
  </si>
  <si>
    <t xml:space="preserve">    军费</t>
  </si>
  <si>
    <t xml:space="preserve">        现役部队</t>
  </si>
  <si>
    <t xml:space="preserve">        预备役部队</t>
  </si>
  <si>
    <t xml:space="preserve">        其他军费支出</t>
  </si>
  <si>
    <t xml:space="preserve">    国防科研事业</t>
  </si>
  <si>
    <t xml:space="preserve">    专项工程</t>
  </si>
  <si>
    <t xml:space="preserve">        经济动员</t>
  </si>
  <si>
    <t xml:space="preserve">        交通战备</t>
  </si>
  <si>
    <t xml:space="preserve">        边海防</t>
  </si>
  <si>
    <t xml:space="preserve">    武装警察部队</t>
  </si>
  <si>
    <t xml:space="preserve">        武装警察部队</t>
  </si>
  <si>
    <t xml:space="preserve">        其他武装警察支出</t>
  </si>
  <si>
    <t xml:space="preserve">        执法办案</t>
  </si>
  <si>
    <t xml:space="preserve">        特勤业务</t>
  </si>
  <si>
    <t xml:space="preserve">        移民事务</t>
  </si>
  <si>
    <t xml:space="preserve">        其他公安支出</t>
  </si>
  <si>
    <t xml:space="preserve">    国家安全</t>
  </si>
  <si>
    <t xml:space="preserve">        安全业务</t>
  </si>
  <si>
    <t xml:space="preserve">        其他国家安全支出</t>
  </si>
  <si>
    <t xml:space="preserve">        “两房”建设</t>
  </si>
  <si>
    <t xml:space="preserve">        检察监督</t>
  </si>
  <si>
    <t xml:space="preserve">        其他检察支出</t>
  </si>
  <si>
    <t xml:space="preserve">        案件审判</t>
  </si>
  <si>
    <t xml:space="preserve">        案件执行</t>
  </si>
  <si>
    <t xml:space="preserve">        “两庭”建设</t>
  </si>
  <si>
    <t xml:space="preserve">        其他法院支出</t>
  </si>
  <si>
    <t xml:space="preserve">        普法宣传</t>
  </si>
  <si>
    <t xml:space="preserve">        律师管理</t>
  </si>
  <si>
    <t xml:space="preserve">        国家统一法律职业资格考试</t>
  </si>
  <si>
    <t xml:space="preserve">        社区矫正</t>
  </si>
  <si>
    <t xml:space="preserve">    监狱</t>
  </si>
  <si>
    <t xml:space="preserve">        罪犯生活及医疗卫生</t>
  </si>
  <si>
    <t xml:space="preserve">        监狱业务及罪犯改造</t>
  </si>
  <si>
    <t xml:space="preserve">        狱政设施建设</t>
  </si>
  <si>
    <t xml:space="preserve">        其他监狱支出</t>
  </si>
  <si>
    <t xml:space="preserve">    强制隔离戒毒</t>
  </si>
  <si>
    <t xml:space="preserve">        强制隔离戒毒人员生活</t>
  </si>
  <si>
    <t xml:space="preserve">        强制隔离戒毒人员教育</t>
  </si>
  <si>
    <t xml:space="preserve">        所政设施建设</t>
  </si>
  <si>
    <t xml:space="preserve">        其他强制隔离戒毒支出</t>
  </si>
  <si>
    <t xml:space="preserve">    国家保密</t>
  </si>
  <si>
    <t xml:space="preserve">        保密技术</t>
  </si>
  <si>
    <t xml:space="preserve">        保密管理</t>
  </si>
  <si>
    <t xml:space="preserve">        其他国家保密支出</t>
  </si>
  <si>
    <t xml:space="preserve">    缉私警察</t>
  </si>
  <si>
    <t xml:space="preserve">        缉私业务</t>
  </si>
  <si>
    <t xml:space="preserve">        其他缉私警察支出</t>
  </si>
  <si>
    <t xml:space="preserve">        国家司法救助支出</t>
  </si>
  <si>
    <t xml:space="preserve">    职业教育</t>
  </si>
  <si>
    <t xml:space="preserve">        初等职业教育</t>
  </si>
  <si>
    <t xml:space="preserve">        中等职业教育</t>
  </si>
  <si>
    <t xml:space="preserve">        技校教育</t>
  </si>
  <si>
    <t xml:space="preserve">        高等职业教育</t>
  </si>
  <si>
    <t xml:space="preserve">        其他职业教育支出</t>
  </si>
  <si>
    <t xml:space="preserve">    成人教育</t>
  </si>
  <si>
    <t xml:space="preserve">        成人初等教育</t>
  </si>
  <si>
    <t xml:space="preserve">        成人中等教育</t>
  </si>
  <si>
    <t xml:space="preserve">        成人高等教育</t>
  </si>
  <si>
    <t xml:space="preserve">        成人广播电视教育</t>
  </si>
  <si>
    <t xml:space="preserve">        其他成人教育支出</t>
  </si>
  <si>
    <t xml:space="preserve">    广播电视教育</t>
  </si>
  <si>
    <t xml:space="preserve">        广播电视学校</t>
  </si>
  <si>
    <t xml:space="preserve">        教育电视台</t>
  </si>
  <si>
    <t xml:space="preserve">        其他广播电视教育支出</t>
  </si>
  <si>
    <t xml:space="preserve">    留学教育</t>
  </si>
  <si>
    <t xml:space="preserve">        出国留学教育</t>
  </si>
  <si>
    <t xml:space="preserve">        来华留学教育</t>
  </si>
  <si>
    <t xml:space="preserve">        其他留学教育支出</t>
  </si>
  <si>
    <t xml:space="preserve">        工读学校教育</t>
  </si>
  <si>
    <t xml:space="preserve">    进修及培训</t>
  </si>
  <si>
    <t xml:space="preserve">        教师进修</t>
  </si>
  <si>
    <t xml:space="preserve">        干部教育</t>
  </si>
  <si>
    <t xml:space="preserve">        培训支出</t>
  </si>
  <si>
    <t xml:space="preserve">        退役士兵能力提升</t>
  </si>
  <si>
    <t xml:space="preserve">        其他进修及培训</t>
  </si>
  <si>
    <t xml:space="preserve">        中等职业学校教学设施</t>
  </si>
  <si>
    <t xml:space="preserve">        其他教育费附加安排的支出</t>
  </si>
  <si>
    <t xml:space="preserve">        其他科学技术管理事务支出</t>
  </si>
  <si>
    <t xml:space="preserve">        自然科学基金</t>
  </si>
  <si>
    <t xml:space="preserve">        实验室及相关设施</t>
  </si>
  <si>
    <t xml:space="preserve">        重大科学工程</t>
  </si>
  <si>
    <t xml:space="preserve">        专项基础科研</t>
  </si>
  <si>
    <t xml:space="preserve">        专项技术基础</t>
  </si>
  <si>
    <t xml:space="preserve">        科技人才队伍建设</t>
  </si>
  <si>
    <t xml:space="preserve">    应用研究</t>
  </si>
  <si>
    <t xml:space="preserve">        社会公益研究</t>
  </si>
  <si>
    <t xml:space="preserve">        高技术研究</t>
  </si>
  <si>
    <t xml:space="preserve">        专项科研试制</t>
  </si>
  <si>
    <t xml:space="preserve">        其他应用研究支出</t>
  </si>
  <si>
    <t xml:space="preserve">        共性技术研究与开发</t>
  </si>
  <si>
    <t xml:space="preserve">        科技条件专项</t>
  </si>
  <si>
    <t xml:space="preserve">        其他科技条件与服务支出</t>
  </si>
  <si>
    <t xml:space="preserve">        社会科学研究机构</t>
  </si>
  <si>
    <t xml:space="preserve">        社科基金支出</t>
  </si>
  <si>
    <t xml:space="preserve">        其他社会科学支出</t>
  </si>
  <si>
    <t xml:space="preserve">        学术交流活动</t>
  </si>
  <si>
    <t xml:space="preserve">        科技馆站</t>
  </si>
  <si>
    <t xml:space="preserve">    科技交流与合作</t>
  </si>
  <si>
    <t xml:space="preserve">        国际交流与合作</t>
  </si>
  <si>
    <t xml:space="preserve">        重大科技合作项目</t>
  </si>
  <si>
    <t xml:space="preserve">        其他科技交流与合作支出</t>
  </si>
  <si>
    <t xml:space="preserve">        科技重大专项</t>
  </si>
  <si>
    <t xml:space="preserve">        重点研发计划</t>
  </si>
  <si>
    <t xml:space="preserve">        科技奖励</t>
  </si>
  <si>
    <t xml:space="preserve">        核应急</t>
  </si>
  <si>
    <t xml:space="preserve">        转制科研机构</t>
  </si>
  <si>
    <t xml:space="preserve">        文化展示及纪念机构</t>
  </si>
  <si>
    <t xml:space="preserve">        艺术表演场所</t>
  </si>
  <si>
    <t xml:space="preserve">        艺术表演团体</t>
  </si>
  <si>
    <t xml:space="preserve">        文化和旅游交流与合作</t>
  </si>
  <si>
    <t xml:space="preserve">        旅游宣传</t>
  </si>
  <si>
    <t xml:space="preserve">        博物馆</t>
  </si>
  <si>
    <t xml:space="preserve">        历史名城与古迹</t>
  </si>
  <si>
    <t xml:space="preserve">        其他文物支出</t>
  </si>
  <si>
    <t xml:space="preserve">        体育训练</t>
  </si>
  <si>
    <t xml:space="preserve">        体育交流与合作</t>
  </si>
  <si>
    <t xml:space="preserve">    新闻出版电影</t>
  </si>
  <si>
    <t xml:space="preserve">        新闻通讯</t>
  </si>
  <si>
    <t xml:space="preserve">        出版发行</t>
  </si>
  <si>
    <t xml:space="preserve">        版权管理</t>
  </si>
  <si>
    <t xml:space="preserve">        电影</t>
  </si>
  <si>
    <t xml:space="preserve">        其他新闻出版电影支出</t>
  </si>
  <si>
    <t xml:space="preserve">        监测监管</t>
  </si>
  <si>
    <t xml:space="preserve">        传输发射</t>
  </si>
  <si>
    <t xml:space="preserve">        综合业务管理</t>
  </si>
  <si>
    <t xml:space="preserve">        就业管理事务</t>
  </si>
  <si>
    <t xml:space="preserve">        社会保险业务管理事务</t>
  </si>
  <si>
    <t xml:space="preserve">        劳动关系和维权</t>
  </si>
  <si>
    <t xml:space="preserve">        劳动人事争议调解仲裁</t>
  </si>
  <si>
    <t xml:space="preserve">        政府特殊津贴</t>
  </si>
  <si>
    <t xml:space="preserve">        资助留学回国人员</t>
  </si>
  <si>
    <t xml:space="preserve">        博士后日常经费</t>
  </si>
  <si>
    <t xml:space="preserve">        引进人才费用</t>
  </si>
  <si>
    <t xml:space="preserve">        社会组织管理</t>
  </si>
  <si>
    <t xml:space="preserve">    补充全国社会保障基金</t>
  </si>
  <si>
    <t xml:space="preserve">        用一般公共预算补充基金</t>
  </si>
  <si>
    <t xml:space="preserve">        离退休人员管理机构</t>
  </si>
  <si>
    <t xml:space="preserve">        对机关事业单位职业年金的补助</t>
  </si>
  <si>
    <t xml:space="preserve">        其他行政事业单位养老支出</t>
  </si>
  <si>
    <t xml:space="preserve">    企业改革补助</t>
  </si>
  <si>
    <t xml:space="preserve">        企业关闭破产补助</t>
  </si>
  <si>
    <t xml:space="preserve">        厂办大集体改革补助</t>
  </si>
  <si>
    <t xml:space="preserve">        其他企业改革发展补助</t>
  </si>
  <si>
    <t xml:space="preserve">        高技能人才培养补助</t>
  </si>
  <si>
    <t xml:space="preserve">        伤残抚恤</t>
  </si>
  <si>
    <t xml:space="preserve">        农村籍退役士兵老年生活补助</t>
  </si>
  <si>
    <t xml:space="preserve">        光荣院</t>
  </si>
  <si>
    <t xml:space="preserve">        军队移交政府的离退休人员安置</t>
  </si>
  <si>
    <t xml:space="preserve">        军队移交政府离退休干部管理机构</t>
  </si>
  <si>
    <t xml:space="preserve">        康复辅具</t>
  </si>
  <si>
    <t xml:space="preserve">        社会福利事业单位</t>
  </si>
  <si>
    <t xml:space="preserve">        残疾人体育</t>
  </si>
  <si>
    <t xml:space="preserve">    红十字事业</t>
  </si>
  <si>
    <t xml:space="preserve">        其他红十字事业支出</t>
  </si>
  <si>
    <t xml:space="preserve">    补充道路交通事故社会救助基金</t>
  </si>
  <si>
    <t xml:space="preserve">        交强险增值税补助基金支出</t>
  </si>
  <si>
    <t xml:space="preserve">        交强险罚款收入补助基金支出</t>
  </si>
  <si>
    <t xml:space="preserve">        财政对企业职工基本养老保险基金的补助</t>
  </si>
  <si>
    <t xml:space="preserve">        财政对其他基本养老保险基金的补助</t>
  </si>
  <si>
    <t xml:space="preserve">    财政对其他社会保险基金的补助</t>
  </si>
  <si>
    <t xml:space="preserve">        财政对失业保险基金的补助</t>
  </si>
  <si>
    <t xml:space="preserve">        财政对工伤保险基金的补助</t>
  </si>
  <si>
    <t xml:space="preserve">        其他财政对社会保险基金的补助</t>
  </si>
  <si>
    <t xml:space="preserve">        军供保障</t>
  </si>
  <si>
    <t xml:space="preserve">        其他退役军人管理事务支出</t>
  </si>
  <si>
    <t xml:space="preserve">        传染病医院</t>
  </si>
  <si>
    <t xml:space="preserve">        职业病防治医院</t>
  </si>
  <si>
    <t xml:space="preserve">        精神病医院</t>
  </si>
  <si>
    <t xml:space="preserve">        儿童医院</t>
  </si>
  <si>
    <t xml:space="preserve">        其他专科医院</t>
  </si>
  <si>
    <t xml:space="preserve">        福利医院</t>
  </si>
  <si>
    <t xml:space="preserve">        行业医院</t>
  </si>
  <si>
    <t xml:space="preserve">        处理医疗欠费</t>
  </si>
  <si>
    <t xml:space="preserve">        康复医院</t>
  </si>
  <si>
    <t xml:space="preserve">        优抚医院</t>
  </si>
  <si>
    <t xml:space="preserve">        精神卫生机构</t>
  </si>
  <si>
    <t xml:space="preserve">        应急救治机构</t>
  </si>
  <si>
    <t xml:space="preserve">        采供血机构</t>
  </si>
  <si>
    <t xml:space="preserve">        其他专业公共卫生机构</t>
  </si>
  <si>
    <t xml:space="preserve">        其他中医药支出</t>
  </si>
  <si>
    <t xml:space="preserve">        财政对城镇职工基本医疗保险基金的补助</t>
  </si>
  <si>
    <t xml:space="preserve">        财政对其他基本医疗保险基金的补助</t>
  </si>
  <si>
    <t xml:space="preserve">        疾病应急救助</t>
  </si>
  <si>
    <t xml:space="preserve">        其他医疗救助支出</t>
  </si>
  <si>
    <t xml:space="preserve">        其他优抚对象医疗支出</t>
  </si>
  <si>
    <t xml:space="preserve">        医疗保障政策管理</t>
  </si>
  <si>
    <t xml:space="preserve">        生态环境保护宣传</t>
  </si>
  <si>
    <t xml:space="preserve">        环境保护法规、规划及标准</t>
  </si>
  <si>
    <t xml:space="preserve">        生态环境国际合作及履约</t>
  </si>
  <si>
    <t xml:space="preserve">        生态环境保护行政许可</t>
  </si>
  <si>
    <t xml:space="preserve">        应对气候变化管理事务</t>
  </si>
  <si>
    <t>21102</t>
  </si>
  <si>
    <t xml:space="preserve">        建设项目环评审查与监督</t>
  </si>
  <si>
    <t xml:space="preserve">        核与辐射安全监督</t>
  </si>
  <si>
    <t>2110299</t>
  </si>
  <si>
    <t xml:space="preserve">        噪声</t>
  </si>
  <si>
    <t xml:space="preserve">        固体废弃物与化学品</t>
  </si>
  <si>
    <t xml:space="preserve">        放射源和放射性废物监管</t>
  </si>
  <si>
    <t xml:space="preserve">        辐射</t>
  </si>
  <si>
    <t xml:space="preserve">        土壤</t>
  </si>
  <si>
    <t xml:space="preserve">        生物及物种资源保护</t>
  </si>
  <si>
    <t xml:space="preserve">        社会保险补助</t>
  </si>
  <si>
    <t xml:space="preserve">        政策性社会性支出补助</t>
  </si>
  <si>
    <t xml:space="preserve">        天然林保护工程建设</t>
  </si>
  <si>
    <t xml:space="preserve">        其他天然林保护支出</t>
  </si>
  <si>
    <t xml:space="preserve">        退耕现金</t>
  </si>
  <si>
    <t xml:space="preserve">        退耕还林粮食折现补贴</t>
  </si>
  <si>
    <t xml:space="preserve">        退耕还林粮食费用补贴</t>
  </si>
  <si>
    <t xml:space="preserve">        退耕还林工程建设</t>
  </si>
  <si>
    <t xml:space="preserve">    风沙荒漠治理</t>
  </si>
  <si>
    <t xml:space="preserve">        京津风沙源治理工程建设</t>
  </si>
  <si>
    <t xml:space="preserve">        其他风沙荒漠治理支出</t>
  </si>
  <si>
    <t xml:space="preserve">    退牧还草</t>
  </si>
  <si>
    <t xml:space="preserve">        退牧还草工程建设</t>
  </si>
  <si>
    <t xml:space="preserve">        其他退牧还草支出</t>
  </si>
  <si>
    <t xml:space="preserve">    已垦草原退耕还草</t>
  </si>
  <si>
    <t xml:space="preserve">        已垦草原退耕还草</t>
  </si>
  <si>
    <t xml:space="preserve">    污染减排</t>
  </si>
  <si>
    <t xml:space="preserve">        生态环境监测与信息</t>
  </si>
  <si>
    <t xml:space="preserve">        生态环境执法监察</t>
  </si>
  <si>
    <t xml:space="preserve">        减排专项支出</t>
  </si>
  <si>
    <t xml:space="preserve">        清洁生产专项支出</t>
  </si>
  <si>
    <t xml:space="preserve">        其他污染减排支出</t>
  </si>
  <si>
    <t xml:space="preserve">    可再生能源</t>
  </si>
  <si>
    <t xml:space="preserve">        可再生能源</t>
  </si>
  <si>
    <t xml:space="preserve">    循环经济</t>
  </si>
  <si>
    <t xml:space="preserve">        循环经济</t>
  </si>
  <si>
    <t xml:space="preserve">    能源管理事务</t>
  </si>
  <si>
    <t xml:space="preserve">        能源预测预警</t>
  </si>
  <si>
    <t xml:space="preserve">        能源战略规划与实施</t>
  </si>
  <si>
    <t xml:space="preserve">        能源科技装备</t>
  </si>
  <si>
    <t xml:space="preserve">        能源行业管理</t>
  </si>
  <si>
    <t xml:space="preserve">        能源管理</t>
  </si>
  <si>
    <t xml:space="preserve">        农村电网建设</t>
  </si>
  <si>
    <t xml:space="preserve">        其他能源管理事务支出</t>
  </si>
  <si>
    <t xml:space="preserve">        工程建设标准规范编制与监管</t>
  </si>
  <si>
    <t xml:space="preserve">        工程建设管理</t>
  </si>
  <si>
    <t xml:space="preserve">        住宅建设与房地产市场监管</t>
  </si>
  <si>
    <t xml:space="preserve">        执业资格注册、资质审查</t>
  </si>
  <si>
    <t xml:space="preserve">        农垦运行</t>
  </si>
  <si>
    <t xml:space="preserve">        对外交流与合作</t>
  </si>
  <si>
    <t xml:space="preserve">        稳定农民收入补贴</t>
  </si>
  <si>
    <t xml:space="preserve">        森林资源管理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</si>
  <si>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</si>
  <si>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</si>
  <si>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</si>
  <si>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</si>
  <si>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</si>
  <si>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</si>
  <si>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</si>
  <si>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</si>
  <si>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</si>
  <si>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草原管理</t>
  </si>
  <si>
    <t xml:space="preserve">        水利行业业务管理</t>
  </si>
  <si>
    <t xml:space="preserve">        长江黄河等流域管理</t>
  </si>
  <si>
    <t xml:space="preserve">        水质监测</t>
  </si>
  <si>
    <t xml:space="preserve">        水文测报</t>
  </si>
  <si>
    <t xml:space="preserve">        国际河流治理与管理</t>
  </si>
  <si>
    <t xml:space="preserve">        南水北调工程建设</t>
  </si>
  <si>
    <t xml:space="preserve">        南水北调工程管理</t>
  </si>
  <si>
    <t xml:space="preserve">        社会发展</t>
  </si>
  <si>
    <t xml:space="preserve">        “三西”农业建设专项补助</t>
  </si>
  <si>
    <t xml:space="preserve">        国有农场办社会职能改革补助</t>
  </si>
  <si>
    <t xml:space="preserve">        支持农村金融机构</t>
  </si>
  <si>
    <t xml:space="preserve">        创业担保贷款贴息及奖补</t>
  </si>
  <si>
    <t xml:space="preserve">        补充创业担保贷款基金</t>
  </si>
  <si>
    <t xml:space="preserve">        其他惠普金融发展支出</t>
  </si>
  <si>
    <t xml:space="preserve">        棉花目标价格补贴</t>
  </si>
  <si>
    <t xml:space="preserve">        化解其他公益性乡村债务支出</t>
  </si>
  <si>
    <t xml:space="preserve">        交通运输信息化建设</t>
  </si>
  <si>
    <t xml:space="preserve">        公路还贷专项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</si>
  <si>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</si>
  <si>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</si>
  <si>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</si>
  <si>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</si>
  <si>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</si>
  <si>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</si>
  <si>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</si>
  <si>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</si>
  <si>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</si>
  <si>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</si>
  <si>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</si>
  <si>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</si>
  <si>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</si>
  <si>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</si>
  <si>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</si>
  <si>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</si>
  <si>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</si>
  <si>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</si>
  <si>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</si>
  <si>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</si>
  <si>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</si>
  <si>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</si>
  <si>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</si>
  <si>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</si>
  <si>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</si>
  <si>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邮政业支出</t>
  </si>
  <si>
    <t xml:space="preserve">        行业管理</t>
  </si>
  <si>
    <t xml:space="preserve">        邮政普遍服务与特殊服务</t>
  </si>
  <si>
    <t xml:space="preserve">        其他邮政支出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</si>
  <si>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</si>
  <si>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</si>
  <si>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</si>
  <si>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</si>
  <si>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</si>
  <si>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</si>
  <si>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</si>
  <si>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</si>
  <si>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</si>
  <si>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</si>
  <si>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</si>
  <si>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</si>
  <si>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</si>
  <si>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</si>
  <si>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</si>
  <si>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</si>
  <si>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</si>
  <si>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</si>
  <si>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</si>
  <si>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建筑业</t>
  </si>
  <si>
    <t xml:space="preserve">        其他建筑业支出</t>
  </si>
  <si>
    <t xml:space="preserve">        战备应急</t>
  </si>
  <si>
    <t xml:space="preserve">        专用通信</t>
  </si>
  <si>
    <t xml:space="preserve">        无线电及信息通信监管</t>
  </si>
  <si>
    <t xml:space="preserve">        工程建设及运行维护</t>
  </si>
  <si>
    <t xml:space="preserve">        产业发展</t>
  </si>
  <si>
    <t xml:space="preserve">        其他工业和信息产业监管支出</t>
  </si>
  <si>
    <t xml:space="preserve">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</si>
  <si>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</si>
  <si>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</si>
  <si>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</si>
  <si>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  科技型中小企业技术创新基金</t>
  </si>
  <si>
    <t xml:space="preserve">        减免房租补贴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</si>
  <si>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</si>
  <si>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</si>
  <si>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</si>
  <si>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</si>
  <si>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</si>
  <si>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</si>
  <si>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</si>
  <si>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</si>
  <si>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外商投资环境建设补助资金</t>
  </si>
  <si>
    <t xml:space="preserve">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</si>
  <si>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</si>
  <si>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</si>
  <si>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</si>
  <si>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政策性银行亏损补贴1</t>
  </si>
  <si>
    <t xml:space="preserve">        补充资本金</t>
  </si>
  <si>
    <t xml:space="preserve">        风险基金补助</t>
  </si>
  <si>
    <t xml:space="preserve">      金融调控支出</t>
  </si>
  <si>
    <t>（十七）援助其他地区支出</t>
  </si>
  <si>
    <t xml:space="preserve">      一般公共服务</t>
  </si>
  <si>
    <t xml:space="preserve">      教育</t>
  </si>
  <si>
    <t xml:space="preserve">      文化旅游体育与传媒</t>
  </si>
  <si>
    <t xml:space="preserve">      卫生健康</t>
  </si>
  <si>
    <t xml:space="preserve">      节能环保</t>
  </si>
  <si>
    <t xml:space="preserve">      农业农村</t>
  </si>
  <si>
    <t xml:space="preserve">      交通运输</t>
  </si>
  <si>
    <t xml:space="preserve">      住房保障</t>
  </si>
  <si>
    <t xml:space="preserve">      其他支出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</si>
  <si>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</si>
  <si>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</si>
  <si>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</si>
  <si>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</si>
  <si>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</si>
  <si>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</si>
  <si>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</si>
  <si>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</si>
  <si>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</si>
  <si>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</si>
  <si>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海域与海岛管理</t>
  </si>
  <si>
    <t xml:space="preserve">        自然资源国际合作与海洋权益维护</t>
  </si>
  <si>
    <t xml:space="preserve">        自然资源卫星</t>
  </si>
  <si>
    <t xml:space="preserve">        极地考察</t>
  </si>
  <si>
    <t xml:space="preserve">        深海调查与资源开发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</si>
  <si>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</si>
  <si>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</si>
  <si>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</si>
  <si>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海洋战略规划与预警监测</t>
  </si>
  <si>
    <t xml:space="preserve">        基础测绘与地理信息监管</t>
  </si>
  <si>
    <t xml:space="preserve">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</si>
  <si>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</si>
  <si>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</si>
  <si>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</si>
  <si>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</si>
  <si>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</si>
  <si>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</si>
  <si>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</si>
  <si>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</si>
  <si>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</si>
  <si>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</si>
  <si>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</si>
  <si>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其他自然资源海洋气象等支出</t>
  </si>
  <si>
    <t xml:space="preserve">        其他自然资源海洋气象等支出</t>
  </si>
  <si>
    <t>（十八）住房保障支出</t>
  </si>
  <si>
    <t xml:space="preserve">        廉租住房</t>
  </si>
  <si>
    <t xml:space="preserve">        沉陷区治理</t>
  </si>
  <si>
    <t xml:space="preserve">        少数民族地区游牧民定居工程</t>
  </si>
  <si>
    <t xml:space="preserve">        保障性住房租金补贴</t>
  </si>
  <si>
    <t xml:space="preserve">        住房租赁市场发展</t>
  </si>
  <si>
    <t xml:space="preserve">     保障性租赁住房</t>
  </si>
  <si>
    <t xml:space="preserve">        提租补贴</t>
  </si>
  <si>
    <t xml:space="preserve">        购房补贴</t>
  </si>
  <si>
    <t xml:space="preserve">        公有住房建设和维修改造支出</t>
  </si>
  <si>
    <t xml:space="preserve">        其他城乡社区住宅支出</t>
  </si>
  <si>
    <t>（十九）粮油物资储备支出</t>
  </si>
  <si>
    <t xml:space="preserve">    粮油事务</t>
  </si>
  <si>
    <t xml:space="preserve">        财务与审计支出</t>
  </si>
  <si>
    <t xml:space="preserve">        信息统计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</si>
  <si>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</si>
  <si>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</si>
  <si>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</si>
  <si>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</si>
  <si>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</si>
  <si>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</si>
  <si>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设施建设</t>
  </si>
  <si>
    <t xml:space="preserve">        设施安全</t>
  </si>
  <si>
    <t xml:space="preserve">        物资保管保养</t>
  </si>
  <si>
    <t xml:space="preserve">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</si>
  <si>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</si>
  <si>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</si>
  <si>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</si>
  <si>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成品油储备</t>
  </si>
  <si>
    <t xml:space="preserve">        其他能源储备</t>
  </si>
  <si>
    <t xml:space="preserve">        储备粮油补贴</t>
  </si>
  <si>
    <t xml:space="preserve">        最低收购价政策支出</t>
  </si>
  <si>
    <t xml:space="preserve">        其他粮油储备支出</t>
  </si>
  <si>
    <t xml:space="preserve">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</si>
  <si>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</si>
  <si>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</si>
  <si>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</si>
  <si>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</si>
  <si>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</si>
  <si>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</si>
  <si>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</si>
  <si>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</si>
  <si>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</si>
  <si>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</si>
  <si>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应急物资储备</t>
  </si>
  <si>
    <t xml:space="preserve">        其他重要商品储备支出</t>
  </si>
  <si>
    <t>（二十）灾害及应急管理支出</t>
  </si>
  <si>
    <t xml:space="preserve">        国务院安委会专项</t>
  </si>
  <si>
    <t xml:space="preserve">        安全监管</t>
  </si>
  <si>
    <t xml:space="preserve">        应急救援</t>
  </si>
  <si>
    <t>事业运行</t>
  </si>
  <si>
    <t xml:space="preserve">    矿山安全</t>
  </si>
  <si>
    <t xml:space="preserve">        矿山安全监察事务</t>
  </si>
  <si>
    <t xml:space="preserve">        矿山应急救援事务</t>
  </si>
  <si>
    <t xml:space="preserve">        其他矿山安全支出</t>
  </si>
  <si>
    <t xml:space="preserve">        地震预测预报</t>
  </si>
  <si>
    <t xml:space="preserve">        防震减灾信息管理</t>
  </si>
  <si>
    <t xml:space="preserve">        防震减灾基础管理</t>
  </si>
  <si>
    <t xml:space="preserve">        地震事业机构</t>
  </si>
  <si>
    <t>2240599</t>
  </si>
  <si>
    <t xml:space="preserve">        其他地震事务支出</t>
  </si>
  <si>
    <t xml:space="preserve">        其他自然灾害防治支出</t>
  </si>
  <si>
    <t>（二十一）预备费</t>
  </si>
  <si>
    <t>（二十二）其他支出</t>
  </si>
  <si>
    <t>（二十三）债务付息支出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</si>
  <si>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</si>
  <si>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</si>
  <si>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</si>
  <si>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（二十四）债务发行费用支出</t>
  </si>
  <si>
    <t>一般公共预算本级基本支出表</t>
  </si>
  <si>
    <t xml:space="preserve">                              单位：万元</t>
  </si>
  <si>
    <t>科目代码</t>
  </si>
  <si>
    <t>政府预算经济分类科目</t>
  </si>
  <si>
    <t>一、机关工资福利支出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</si>
  <si>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工资奖金津补贴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</si>
  <si>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社会保障缴费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</si>
  <si>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住房公积金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</si>
  <si>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其他工资福利支出</t>
    </r>
  </si>
  <si>
    <t>二、机关商品和服务支出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</si>
  <si>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办公经费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</si>
  <si>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会议费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</si>
  <si>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</si>
  <si>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专用材料购置费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</si>
  <si>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委托业务费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</si>
  <si>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公务接待费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</si>
  <si>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因公出国（境）费用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</si>
  <si>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公务用车运行维护费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</si>
  <si>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维修（护）费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</si>
  <si>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其他商品和服务支出</t>
    </r>
  </si>
  <si>
    <t>三、机关资本性支出（一）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</si>
  <si>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房屋建筑物购建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</si>
  <si>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基础设施建设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</si>
  <si>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公务用车购置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</si>
  <si>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土地征迁补偿和安置支出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</si>
  <si>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设备购置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</si>
  <si>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大型修缮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</si>
  <si>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其他资本性支出</t>
    </r>
  </si>
  <si>
    <t>四、机关资本性支出（二）</t>
  </si>
  <si>
    <t>五、对事业单位经常性补助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</si>
  <si>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工资福利支出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</si>
  <si>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商品和服务支出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</si>
  <si>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其他对事业单位补助</t>
    </r>
  </si>
  <si>
    <t>六、对事业单位资本性补助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</si>
  <si>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资本性支出（一）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</si>
  <si>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资本性支出（二）</t>
    </r>
  </si>
  <si>
    <t>七、对企业补助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</si>
  <si>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费用补贴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</si>
  <si>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利息补贴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</si>
  <si>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其他对企业补助</t>
    </r>
  </si>
  <si>
    <t>八、对企业资本性支出</t>
  </si>
  <si>
    <t>对企业资本性支出（一）</t>
  </si>
  <si>
    <t>对企业资本性支出（二）</t>
  </si>
  <si>
    <t>九、对个人和家庭的补助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</si>
  <si>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社会福利和救助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</si>
  <si>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助学金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</si>
  <si>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个人农业生产补贴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</si>
  <si>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离退休费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</si>
  <si>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其他对个人和家庭补助</t>
    </r>
  </si>
  <si>
    <t>十、对社会保障基金补助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</si>
  <si>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对社会保险基金补助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</si>
  <si>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补充全国社会保障基金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</si>
  <si>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对机关事业单位职业年金的补助</t>
    </r>
  </si>
  <si>
    <t>十一、债务利息及费用支出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</si>
  <si>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国内债务付息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</si>
  <si>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国外债务付息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</si>
  <si>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国内债务发行费用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</si>
  <si>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国外债务发行费用</t>
    </r>
  </si>
  <si>
    <t>十二、债务还本支出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</si>
  <si>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国内债务还本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</si>
  <si>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国外债务还本</t>
    </r>
  </si>
  <si>
    <t>十三、转移性支出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</si>
  <si>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上下级政府间转移性支出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</si>
  <si>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援助其他地区支出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</si>
  <si>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债务转贷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</si>
  <si>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调出资金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</si>
  <si>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安排预算稳定调节基金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</si>
  <si>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补充预算周转金</t>
    </r>
  </si>
  <si>
    <t>十四、预备费及预留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</si>
  <si>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</si>
  <si>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预留</t>
    </r>
  </si>
  <si>
    <t>十五、其他支出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</si>
  <si>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赠与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</si>
  <si>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国家赔偿费用支出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</si>
  <si>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对民间非营利组织和群众性自治组织补贴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</si>
  <si>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其他支出</t>
    </r>
  </si>
  <si>
    <t>一般公共预算支出</t>
  </si>
  <si>
    <t>一般公共预算税收返还和转移支付表</t>
  </si>
  <si>
    <t>一、转移性收入</t>
  </si>
  <si>
    <t>政府一般债务限额和余额情况表</t>
  </si>
  <si>
    <t>2023年政府债务限额（预计）</t>
  </si>
  <si>
    <t>2023年政府债务余额（预计）</t>
  </si>
  <si>
    <t>合计</t>
  </si>
  <si>
    <t>一般债务</t>
  </si>
  <si>
    <t>政府性基金收入表</t>
  </si>
  <si>
    <t>2022年完成</t>
  </si>
  <si>
    <t>一、政府性基金预算收入</t>
  </si>
  <si>
    <t>（一）旅游发展基金收入</t>
  </si>
  <si>
    <t>（二）国有土地收益基金收入</t>
  </si>
  <si>
    <t>（三）农业土地开发资金收入</t>
  </si>
  <si>
    <t>（四）国有土地使用权出让收入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</si>
  <si>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</si>
  <si>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</si>
  <si>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</si>
  <si>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</si>
  <si>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</si>
  <si>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（五）城市基础设施配套费收入</t>
  </si>
  <si>
    <t>（六）车辆通行费</t>
  </si>
  <si>
    <t>（七）污水处理费收入</t>
  </si>
  <si>
    <t>（八）其他政府性基金收入</t>
  </si>
  <si>
    <t>（九）专项债务对应项目专项收入</t>
  </si>
  <si>
    <t>上级补助收入</t>
  </si>
  <si>
    <t>下级上解收入</t>
  </si>
  <si>
    <t>上年结余收入</t>
  </si>
  <si>
    <t>调入资金</t>
  </si>
  <si>
    <t>债务转贷收入</t>
  </si>
  <si>
    <t>政府性基金预算收入合计</t>
  </si>
  <si>
    <t>政府性基金支出表</t>
  </si>
  <si>
    <t>一、政府性基金预算支出小计</t>
  </si>
  <si>
    <t>（一）文化旅游体育与传媒支出</t>
  </si>
  <si>
    <t>国家电影事业发展专项资金安排的支出</t>
  </si>
  <si>
    <t>资助国产影片放映</t>
  </si>
  <si>
    <t>资助影院建设</t>
  </si>
  <si>
    <t>其他国家电影事业发展专项资金支出</t>
  </si>
  <si>
    <t>（二）社会保障和就业支出</t>
  </si>
  <si>
    <t>（三）节能环保支出</t>
  </si>
  <si>
    <t>（四）城乡社区支出</t>
  </si>
  <si>
    <t>国有土地使用权出让收入安排的支出</t>
  </si>
  <si>
    <t>征地和拆迁补偿支出</t>
  </si>
  <si>
    <t>土地开发支出</t>
  </si>
  <si>
    <t>农村基础设施建设支出</t>
  </si>
  <si>
    <t>补助被征地农民支出</t>
  </si>
  <si>
    <t>农业农村生态环境支出</t>
  </si>
  <si>
    <t>其他国有土地使用权出让收入安排的支出</t>
  </si>
  <si>
    <t>城市基础设施配套费安排的支出</t>
  </si>
  <si>
    <t>城市公共设施</t>
  </si>
  <si>
    <t>城市环境卫生</t>
  </si>
  <si>
    <t>其他城市基础设施配套费安排的支出</t>
  </si>
  <si>
    <t>污水处理费安排的支出</t>
  </si>
  <si>
    <t>污水处理设施建设和运营</t>
  </si>
  <si>
    <t>代征手续费</t>
  </si>
  <si>
    <t>污水处理费及对应专项债务收入安排的支出</t>
  </si>
  <si>
    <t>其他污水处理费安排的支出</t>
  </si>
  <si>
    <t>国有土地使用权出让收入对应专项债务收入安排的支出</t>
  </si>
  <si>
    <t>城市建设支出</t>
  </si>
  <si>
    <t>其他国有土地使用权出让收入对应专项债务收入安排的支出</t>
  </si>
  <si>
    <t>（五）农林水支出</t>
  </si>
  <si>
    <t>大中型水库库区基金安排的支出</t>
  </si>
  <si>
    <t>基础设施建设和经济发展</t>
  </si>
  <si>
    <t>国家重大水利工程建设基金安排的支出</t>
  </si>
  <si>
    <t>地方重大水利工程建设</t>
  </si>
  <si>
    <t>大中型水库移民后期扶持基金支出</t>
  </si>
  <si>
    <t>移民补助</t>
  </si>
  <si>
    <t>其他大中型水库移民后期扶持基金支出</t>
  </si>
  <si>
    <t>小型水库移民扶助基金安排的支出</t>
  </si>
  <si>
    <t>（六）交通运输支出</t>
  </si>
  <si>
    <t>（七）资源勘探工业信息等支出</t>
  </si>
  <si>
    <t>（九）其他支出</t>
  </si>
  <si>
    <t>其他政府性基金及对应专项债务收入安排的支出</t>
  </si>
  <si>
    <t>其他政府性基金安排的支出</t>
  </si>
  <si>
    <t>其他地方自行试点项目收益专项债券收入安排的支出</t>
  </si>
  <si>
    <t>彩票公益金及对应专项债务收入安排的支出</t>
  </si>
  <si>
    <t>用于社会福利的彩票公益金支出</t>
  </si>
  <si>
    <t>用于体育事业的彩票公益金支出</t>
  </si>
  <si>
    <t>用于教育事业的彩票公益金支出</t>
  </si>
  <si>
    <t>用于残疾人事业的彩票公益金支出</t>
  </si>
  <si>
    <t>用于城乡医疗救助的彩票公益金支出</t>
  </si>
  <si>
    <t>用于其他社会公益事业的彩票公益金支出</t>
  </si>
  <si>
    <t>（十）债务付息支出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</si>
  <si>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</si>
  <si>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</si>
  <si>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</si>
  <si>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</si>
  <si>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</si>
  <si>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（十一）债务发行费用支出</t>
  </si>
  <si>
    <t>地方政府专项债务发行费用支出</t>
  </si>
  <si>
    <t>土地储备专项债券发行费用支出</t>
  </si>
  <si>
    <t>其他地方自行试点项目收益专项债券发行费用支出</t>
  </si>
  <si>
    <t>上解上级支出</t>
  </si>
  <si>
    <t>补助下级支出</t>
  </si>
  <si>
    <t>调出资金</t>
  </si>
  <si>
    <t>债务转贷支出</t>
  </si>
  <si>
    <t>债务还本支出</t>
  </si>
  <si>
    <t>政府性基金预算总支出合计</t>
  </si>
  <si>
    <t>本级政府性基金支出表</t>
  </si>
  <si>
    <r>
      <rPr>
        <sz val="12"/>
        <rFont val="宋体"/>
        <charset val="134"/>
      </rPr>
      <t xml:space="preserve">             </t>
    </r>
    <r>
      <rPr>
        <sz val="12"/>
        <rFont val="宋体"/>
        <charset val="134"/>
      </rPr>
      <t>单位：万元</t>
    </r>
  </si>
  <si>
    <t>本年收入</t>
  </si>
  <si>
    <t>资助少数民族语电影译制</t>
  </si>
  <si>
    <t>购买农村电影公益性放映版权服务</t>
  </si>
  <si>
    <t>旅游发展基金支出</t>
  </si>
  <si>
    <t>宣传促销</t>
  </si>
  <si>
    <t>行业规划</t>
  </si>
  <si>
    <t>旅游事业补助</t>
  </si>
  <si>
    <t>地方旅游开发项目补助</t>
  </si>
  <si>
    <t>其他旅游发展基金支出</t>
  </si>
  <si>
    <t>国家电影事业发展专项资金对应专项债务收入安排的支出</t>
  </si>
  <si>
    <t>资助城市影院</t>
  </si>
  <si>
    <t>其他国家电影事业发展专项资金对应专项债务收入安排的支出</t>
  </si>
  <si>
    <t>其他小型水库移民扶助基金支出</t>
  </si>
  <si>
    <t>小型水库移民扶助基金及对应专项债务收入安排的支出</t>
  </si>
  <si>
    <t>其他小型水库移民扶助基金及对应专项债务收入安排的支出</t>
  </si>
  <si>
    <t>可再生能源电价附加收入安排的支出</t>
  </si>
  <si>
    <t>风力发电补助</t>
  </si>
  <si>
    <t>太阳能发电补助</t>
  </si>
  <si>
    <t>生物质能发电补助</t>
  </si>
  <si>
    <t>其他可再生能源电价附加收入安排的支出</t>
  </si>
  <si>
    <t>废弃电器电子产品处理基金支出</t>
  </si>
  <si>
    <t>回收处理费用补贴</t>
  </si>
  <si>
    <t>信息系统建设</t>
  </si>
  <si>
    <t>基金征管经费</t>
  </si>
  <si>
    <t>其他废弃电器电子产品处理基金支出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</si>
  <si>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</si>
  <si>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</si>
  <si>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</si>
  <si>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</si>
  <si>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</si>
  <si>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保障性住房租金补贴</t>
  </si>
  <si>
    <t>农业生产发展支出</t>
  </si>
  <si>
    <t>农村社会事业支出</t>
  </si>
  <si>
    <t>国有土地收益基金安排的支出</t>
  </si>
  <si>
    <t>其他国有土地收益基金支出</t>
  </si>
  <si>
    <t>农业土地开发资金及对应专项债务收入安排的支出</t>
  </si>
  <si>
    <t>公有房屋</t>
  </si>
  <si>
    <t>城市防洪</t>
  </si>
  <si>
    <t>土地储备专项债务收入安排的支出</t>
  </si>
  <si>
    <t>其他土地储备专项债务收入安排的支出</t>
  </si>
  <si>
    <t>棚户区改造专项债务收入安排的支出</t>
  </si>
  <si>
    <t>其他棚户区改造专项债务收入安排的支出</t>
  </si>
  <si>
    <t>城市基础设施配套费对应专项债务收入安排的支出</t>
  </si>
  <si>
    <t>其他城市基础设施配套费对应专项债务收入安排的支出</t>
  </si>
  <si>
    <t>解决移民遗留问题</t>
  </si>
  <si>
    <t>库区防护工程维护</t>
  </si>
  <si>
    <t>其他大中型水库库区基金支出</t>
  </si>
  <si>
    <t>南水北调工程建设</t>
  </si>
  <si>
    <t>其他重大水利工程建设基金支出</t>
  </si>
  <si>
    <t>大中型水库库区基金对应专项债务收入安排的支出</t>
  </si>
  <si>
    <t>其他大中型水库库区基金对应专项债务收入安排的支出</t>
  </si>
  <si>
    <t>国家重大水利工程建设基金对应专项债务收入安排的支出</t>
  </si>
  <si>
    <t>其他重大水利工程建设基金对应专项债务收入安排的支出</t>
  </si>
  <si>
    <t>车辆通行费安排的支出</t>
  </si>
  <si>
    <t>公路还贷</t>
  </si>
  <si>
    <t>政府还贷公路养护</t>
  </si>
  <si>
    <t>政府还贷公路管理</t>
  </si>
  <si>
    <t>其他车辆通行费安排的支出</t>
  </si>
  <si>
    <t>铁路建设基金支出</t>
  </si>
  <si>
    <t>铁路建设投资</t>
  </si>
  <si>
    <t>购置铁路机车车辆</t>
  </si>
  <si>
    <t>铁路还贷</t>
  </si>
  <si>
    <t>建设项目铺底资金</t>
  </si>
  <si>
    <t>勘测设计</t>
  </si>
  <si>
    <t>注册资本金</t>
  </si>
  <si>
    <t>周转资金</t>
  </si>
  <si>
    <t>其他铁路建设基金支出</t>
  </si>
  <si>
    <t>政府收费公路专项债券收入安排的支出</t>
  </si>
  <si>
    <t>公路建设</t>
  </si>
  <si>
    <t>其他政府收费公路专项债券收入安排的支出</t>
  </si>
  <si>
    <t>车辆通行费及对应专项债务收入安排的支出</t>
  </si>
  <si>
    <t>（七）资源勘探电力信息等支出</t>
  </si>
  <si>
    <t>农网还贷资金支出</t>
  </si>
  <si>
    <t>地方农网还贷资金支出</t>
  </si>
  <si>
    <t>其他农网还贷资金支出</t>
  </si>
  <si>
    <t>其他政府性基金债务收入安排的支出</t>
  </si>
  <si>
    <t>彩票发行销售机构业务费安排的支出</t>
  </si>
  <si>
    <t>福利彩票销售机构的业务费支出</t>
  </si>
  <si>
    <t>体育彩票销售机构的业务费支出</t>
  </si>
  <si>
    <t>彩票兑奖周转金支出</t>
  </si>
  <si>
    <t>彩票发行销售风险基金支出</t>
  </si>
  <si>
    <t>彩票市场调控资金支出</t>
  </si>
  <si>
    <t>其他彩票发行销售机构业务费安排的支出</t>
  </si>
  <si>
    <r>
      <rPr>
        <sz val="12"/>
        <rFont val="宋体"/>
        <charset val="134"/>
      </rPr>
      <t>2</t>
    </r>
    <r>
      <rPr>
        <sz val="11"/>
        <rFont val="宋体"/>
        <charset val="134"/>
      </rPr>
      <t>2909</t>
    </r>
  </si>
  <si>
    <t>抗疫特别国债财务基金支出</t>
  </si>
  <si>
    <t>用于补充全国社会保障基金的彩票公益金支出</t>
  </si>
  <si>
    <t>用于红十字事业的彩票公益金支出</t>
  </si>
  <si>
    <t>用于文化事业的彩票公益金支出</t>
  </si>
  <si>
    <t>用于巩固脱贫攻坚衔接振兴乡村的彩票公益金支出</t>
  </si>
  <si>
    <t>用于法律援助的彩票公益金支出</t>
  </si>
  <si>
    <t>农业土地开发资金债务付息支出</t>
  </si>
  <si>
    <t>城市基础设施配套费债务付息支出</t>
  </si>
  <si>
    <t>车辆通行费债务付息支出</t>
  </si>
  <si>
    <t>污水处理费债务付息支出</t>
  </si>
  <si>
    <t>政府收费公路专项债券付息支出</t>
  </si>
  <si>
    <t>其他政府性基金债务付息支出</t>
  </si>
  <si>
    <t>国有土地使用权出让金债务发行费用支出</t>
  </si>
  <si>
    <t>国有土地收益基金债务发行费用支出</t>
  </si>
  <si>
    <t>农业土地开发资金债务发行费用支出</t>
  </si>
  <si>
    <t>城市基础设施配套费债务发行费用支出</t>
  </si>
  <si>
    <t>车辆通行费债务发行费用支出</t>
  </si>
  <si>
    <t>污水处理费债务发行费用支出</t>
  </si>
  <si>
    <t>政府收费公路专项债券发行费用支出</t>
  </si>
  <si>
    <t>棚户区改造专项债券发行费用支出</t>
  </si>
  <si>
    <t>其他政府性基金债务发行费用支出</t>
  </si>
  <si>
    <t>（十二）抗疫特别国债安排的支出</t>
  </si>
  <si>
    <t>基础设施建设</t>
  </si>
  <si>
    <t>2340101</t>
  </si>
  <si>
    <t>公共卫生体系建设</t>
  </si>
  <si>
    <t>2340102</t>
  </si>
  <si>
    <t>重大疫情防控救治体系建设</t>
  </si>
  <si>
    <t>2340103</t>
  </si>
  <si>
    <t>粮食安全</t>
  </si>
  <si>
    <t>2340104</t>
  </si>
  <si>
    <t>能源安全</t>
  </si>
  <si>
    <t>2340105</t>
  </si>
  <si>
    <t>应急物资保障</t>
  </si>
  <si>
    <t>2340106</t>
  </si>
  <si>
    <t>产业链改造升级</t>
  </si>
  <si>
    <t>2340107</t>
  </si>
  <si>
    <t>城镇老旧小区改造</t>
  </si>
  <si>
    <t>2340108</t>
  </si>
  <si>
    <t>生态环境治理</t>
  </si>
  <si>
    <t>2340109</t>
  </si>
  <si>
    <t>交通基础设施建设</t>
  </si>
  <si>
    <t>2340110</t>
  </si>
  <si>
    <t>市政设施建设</t>
  </si>
  <si>
    <t>2340111</t>
  </si>
  <si>
    <t>重大区域规划基础设施建设</t>
  </si>
  <si>
    <t>2340199</t>
  </si>
  <si>
    <t>其他基础设施建设</t>
  </si>
  <si>
    <t>抗疫相关支出</t>
  </si>
  <si>
    <t>减免房租补贴</t>
  </si>
  <si>
    <t>重点企业贷款贴息</t>
  </si>
  <si>
    <t>创业担保贷款贴息</t>
  </si>
  <si>
    <t>援企稳岗补贴</t>
  </si>
  <si>
    <t>困难群众基本生活补助</t>
  </si>
  <si>
    <t>其他抗疫相关支出</t>
  </si>
  <si>
    <t>政府性基金转移支付表</t>
  </si>
  <si>
    <t xml:space="preserve">                 单位：万元</t>
  </si>
  <si>
    <t>政府专项债务限额和余额情况表</t>
  </si>
  <si>
    <t xml:space="preserve">单位：万元  </t>
  </si>
  <si>
    <t>专项债务</t>
  </si>
  <si>
    <t>国有资本经营预算收入表</t>
  </si>
  <si>
    <t>项  目</t>
  </si>
  <si>
    <t>国有资本经营预算收入合计</t>
  </si>
  <si>
    <t>一、利润收入</t>
  </si>
  <si>
    <t>其他国有资本经营预算企业利润收入</t>
  </si>
  <si>
    <t>二、股利、股息收入</t>
  </si>
  <si>
    <t>三、产权转让收入</t>
  </si>
  <si>
    <t>四、清算收入</t>
  </si>
  <si>
    <t>五、其他国有资本经营收入</t>
  </si>
  <si>
    <t>转移性收入合计</t>
  </si>
  <si>
    <t xml:space="preserve">    国有资本经营预算转移支付收入</t>
  </si>
  <si>
    <t xml:space="preserve">   上年结余收入</t>
  </si>
  <si>
    <t>收入总计</t>
  </si>
  <si>
    <t>国有资本经营预算支出表</t>
  </si>
  <si>
    <t>国有资本经营预算支出合计</t>
  </si>
  <si>
    <t>一、社会保障和就业支出</t>
  </si>
  <si>
    <t>二、国有资本经营预算支出</t>
  </si>
  <si>
    <t>解决历史遗留问题及改革成本支出</t>
  </si>
  <si>
    <t>转移性支出</t>
  </si>
  <si>
    <t xml:space="preserve">    转移支付支出</t>
  </si>
  <si>
    <t xml:space="preserve">    调出资金</t>
  </si>
  <si>
    <t xml:space="preserve">    年终结余</t>
  </si>
  <si>
    <t>支出总计</t>
  </si>
  <si>
    <t>本级国有资本经营预算支出表</t>
  </si>
  <si>
    <t>对下安排转移支付的应当公开国有资本经营预算转移支付表</t>
  </si>
  <si>
    <t>备注：本表无数据</t>
  </si>
  <si>
    <t>社会保险基金收入表</t>
  </si>
  <si>
    <t>社会保险基金本年收入合计</t>
  </si>
  <si>
    <t>一、失业保险基金收入</t>
  </si>
  <si>
    <t>二、职工基本医疗保险基金收入</t>
  </si>
  <si>
    <t>三、工伤保险基金收入</t>
  </si>
  <si>
    <t>四、城乡居民基本养老保险基金收入</t>
  </si>
  <si>
    <t>保险缴费收入</t>
  </si>
  <si>
    <t>财政补贴收入</t>
  </si>
  <si>
    <t>利息收入</t>
  </si>
  <si>
    <t>委托投资收益</t>
  </si>
  <si>
    <t>其他基金收入</t>
  </si>
  <si>
    <t>五、机关事业单位基本养老保险基金收入</t>
  </si>
  <si>
    <t>六、城乡居民基本医疗保险基金收入</t>
  </si>
  <si>
    <t>七、其他社会保险基金收入</t>
  </si>
  <si>
    <t>转移性收入</t>
  </si>
  <si>
    <t>其中：失业保险基金上年结余</t>
  </si>
  <si>
    <t>　职工基本医疗保险基金上年结余</t>
  </si>
  <si>
    <t>　工伤保险基金上年结余</t>
  </si>
  <si>
    <t>　城乡居民基本养老保险基金上年结余</t>
  </si>
  <si>
    <t>　机关事业单位基本养老保险基金上年结余</t>
  </si>
  <si>
    <t>　城乡居民基本医疗保险基金上年结余</t>
  </si>
  <si>
    <t>　其他社会保险基金上年结余</t>
  </si>
  <si>
    <t>社会保险基金总收入</t>
  </si>
  <si>
    <t>社会保险基金支出表</t>
  </si>
  <si>
    <t>社会保险基金本年支出合计</t>
  </si>
  <si>
    <t>一、失业保险基金支出</t>
  </si>
  <si>
    <t>二、职工基本医疗保险基金支出</t>
  </si>
  <si>
    <t>三、工伤保险基金支出</t>
  </si>
  <si>
    <t>四、城乡居民基本养老保险基金支出</t>
  </si>
  <si>
    <t>基础养老金支出</t>
  </si>
  <si>
    <t>个人账户养老金支出</t>
  </si>
  <si>
    <t>丧葬抚恤补助支出</t>
  </si>
  <si>
    <t>其他基金支出</t>
  </si>
  <si>
    <t>五、机关事业单位基本养老保险基金支出</t>
  </si>
  <si>
    <t>基本养老金支出</t>
  </si>
  <si>
    <t>六、城乡居民基本医疗保险基金支出</t>
  </si>
  <si>
    <t>七、其他社会保险基金支出</t>
  </si>
  <si>
    <t>一、年终结余</t>
  </si>
  <si>
    <t>城乡居民基本养老保险基金年终结余</t>
  </si>
  <si>
    <t>机关事业单位基本养老保险基金年终结余</t>
  </si>
  <si>
    <t>二、补助下级支出</t>
  </si>
  <si>
    <t>三、上解上级支出</t>
  </si>
  <si>
    <t>社会保险基金总支出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</si>
</sst>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(#,##0\)"/>
    <numFmt numFmtId="177" formatCode="&quot;$&quot;\ #,##0_-;[Red]&quot;$&quot;\ #,##0\-"/>
    <numFmt numFmtId="178" formatCode="_-&quot;$&quot;\ * #,##0.00_-;_-&quot;$&quot;\ * #,##0.00\-;_-&quot;$&quot;\ * &quot;-&quot;??_-;_-@_-"/>
    <numFmt numFmtId="179" formatCode="_-&quot;$&quot;* #,##0_-;\-&quot;$&quot;* #,##0_-;_-&quot;$&quot;* &quot;-&quot;_-;_-@_-"/>
    <numFmt numFmtId="180" formatCode="&quot;$&quot;\ #,##0.00_-;[Red]&quot;$&quot;\ #,##0.00\-"/>
    <numFmt numFmtId="181" formatCode="_-&quot;$&quot;\ * #,##0_-;_-&quot;$&quot;\ * #,##0\-;_-&quot;$&quot;\ * &quot;-&quot;_-;_-@_-"/>
    <numFmt numFmtId="182" formatCode="_(&quot;$&quot;* #,##0.00_);_(&quot;$&quot;* \(#,##0.00\);_(&quot;$&quot;* &quot;-&quot;??_);_(@_)"/>
    <numFmt numFmtId="183" formatCode="#,##0;\-#,##0;&quot;-&quot;"/>
    <numFmt numFmtId="184" formatCode="_-* #,##0.00_-;\-* #,##0.00_-;_-* &quot;-&quot;??_-;_-@_-"/>
    <numFmt numFmtId="185" formatCode="\$#,##0.00;\(\$#,##0.00\)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_-* #,##0.00_$_-;\-* #,##0.00_$_-;_-* &quot;-&quot;??_$_-;_-@_-"/>
    <numFmt numFmtId="193" formatCode="_-* #,##0_$_-;\-* #,##0_$_-;_-* &quot;-&quot;_$_-;_-@_-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yyyy&quot;年&quot;m&quot;月&quot;;@"/>
    <numFmt numFmtId="197" formatCode="0.00_ "/>
  </numFmts>
  <fonts count="120">
    <font>
      <sz val="12"/>
      <name val="宋体"/>
      <charset val="134"/>
    </font>
    <font>
      <sz val="20"/>
      <name val="方正小标宋_GBK"/>
      <charset val="134"/>
    </font>
    <font>
      <sz val="18"/>
      <name val="方正小标宋_GBK"/>
      <charset val="134"/>
    </font>
    <font>
      <sz val="16"/>
      <name val="黑体"/>
      <charset val="134"/>
    </font>
    <font>
      <sz val="14"/>
      <color indexed="8"/>
      <name val="楷体_GB2312"/>
      <charset val="134"/>
    </font>
    <font>
      <sz val="12"/>
      <color indexed="8"/>
      <name val="宋体"/>
      <charset val="134"/>
    </font>
    <font>
      <sz val="14"/>
      <name val="方正小标宋简体"/>
      <charset val="134"/>
    </font>
    <font>
      <sz val="26"/>
      <color indexed="8"/>
      <name val="方正小标宋简体"/>
      <charset val="134"/>
    </font>
    <font>
      <sz val="32"/>
      <color indexed="8"/>
      <name val="宋体"/>
      <charset val="134"/>
    </font>
    <font>
      <sz val="30"/>
      <color indexed="8"/>
      <name val="宋体"/>
      <charset val="134"/>
    </font>
    <font>
      <sz val="36"/>
      <color indexed="8"/>
      <name val="宋体"/>
      <charset val="134"/>
    </font>
    <font>
      <sz val="12"/>
      <color indexed="8"/>
      <name val="Times New Roman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b/>
      <sz val="25"/>
      <color indexed="8"/>
      <name val="宋体"/>
      <charset val="134"/>
    </font>
    <font>
      <sz val="1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8"/>
      <name val="Times New Roman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1"/>
      <color indexed="20"/>
      <name val="Tahoma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0"/>
      <name val="Tms Rmn"/>
      <charset val="134"/>
    </font>
    <font>
      <sz val="10.5"/>
      <color indexed="20"/>
      <name val="宋体"/>
      <charset val="134"/>
    </font>
    <font>
      <sz val="11"/>
      <color indexed="52"/>
      <name val="宋体"/>
      <charset val="134"/>
    </font>
    <font>
      <sz val="12"/>
      <color indexed="8"/>
      <name val="楷体_GB2312"/>
      <charset val="134"/>
    </font>
    <font>
      <sz val="10"/>
      <name val="Geneva"/>
      <charset val="134"/>
    </font>
    <font>
      <b/>
      <sz val="11"/>
      <color indexed="56"/>
      <name val="Tahoma"/>
      <charset val="134"/>
    </font>
    <font>
      <b/>
      <sz val="15"/>
      <color indexed="56"/>
      <name val="宋体"/>
      <charset val="134"/>
    </font>
    <font>
      <sz val="12"/>
      <color indexed="17"/>
      <name val="仿宋_GB2312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2"/>
      <color indexed="17"/>
      <name val="楷体_GB2312"/>
      <charset val="134"/>
    </font>
    <font>
      <sz val="11"/>
      <color indexed="52"/>
      <name val="Tahoma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Tahoma"/>
      <charset val="134"/>
    </font>
    <font>
      <b/>
      <sz val="12"/>
      <color indexed="9"/>
      <name val="楷体_GB2312"/>
      <charset val="134"/>
    </font>
    <font>
      <b/>
      <sz val="13"/>
      <color indexed="56"/>
      <name val="Tahoma"/>
      <charset val="134"/>
    </font>
    <font>
      <sz val="10"/>
      <name val="Times New Roman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Arial"/>
      <charset val="134"/>
    </font>
    <font>
      <sz val="12"/>
      <color indexed="20"/>
      <name val="仿宋_GB2312"/>
      <charset val="134"/>
    </font>
    <font>
      <b/>
      <sz val="11"/>
      <color indexed="9"/>
      <name val="Tahoma"/>
      <charset val="134"/>
    </font>
    <font>
      <sz val="12"/>
      <color indexed="10"/>
      <name val="楷体_GB2312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b/>
      <sz val="12"/>
      <color indexed="8"/>
      <name val="楷体_GB2312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2"/>
      <color indexed="9"/>
      <name val="楷体_GB2312"/>
      <charset val="134"/>
    </font>
    <font>
      <i/>
      <sz val="11"/>
      <color indexed="23"/>
      <name val="Tahoma"/>
      <charset val="134"/>
    </font>
    <font>
      <b/>
      <sz val="10"/>
      <name val="MS Sans Serif"/>
      <charset val="134"/>
    </font>
    <font>
      <sz val="11"/>
      <color indexed="9"/>
      <name val="Calibri"/>
      <charset val="134"/>
    </font>
    <font>
      <sz val="10"/>
      <color indexed="8"/>
      <name val="Arial"/>
      <charset val="134"/>
    </font>
    <font>
      <u/>
      <sz val="12"/>
      <color indexed="12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1"/>
      <color indexed="52"/>
      <name val="Tahoma"/>
      <charset val="134"/>
    </font>
    <font>
      <b/>
      <sz val="18"/>
      <name val="Arial"/>
      <charset val="134"/>
    </font>
    <font>
      <sz val="12"/>
      <name val="Helv"/>
      <charset val="134"/>
    </font>
    <font>
      <sz val="11"/>
      <color indexed="6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9"/>
      <name val="Arial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0"/>
      <color indexed="20"/>
      <name val="Arial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sz val="10"/>
      <color indexed="17"/>
      <name val="Arial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1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42" fillId="38" borderId="14" applyNumberFormat="0" applyAlignment="0" applyProtection="0">
      <alignment vertical="center"/>
    </xf>
    <xf numFmtId="0" fontId="5" fillId="39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44" fillId="0" borderId="0"/>
    <xf numFmtId="0" fontId="45" fillId="0" borderId="15" applyNumberFormat="0" applyFill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1" fillId="0" borderId="0"/>
    <xf numFmtId="0" fontId="50" fillId="34" borderId="0" applyNumberFormat="0" applyBorder="0" applyAlignment="0" applyProtection="0">
      <alignment vertical="center"/>
    </xf>
    <xf numFmtId="0" fontId="52" fillId="0" borderId="0"/>
    <xf numFmtId="0" fontId="49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0" fillId="48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7" fillId="51" borderId="17" applyNumberFormat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9" borderId="0" applyNumberFormat="0" applyBorder="0" applyAlignment="0" applyProtection="0">
      <alignment vertical="center"/>
    </xf>
    <xf numFmtId="0" fontId="58" fillId="53" borderId="18">
      <protection locked="0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49" fontId="51" fillId="0" borderId="0" applyFont="0" applyFill="0" applyBorder="0" applyAlignment="0" applyProtection="0"/>
    <xf numFmtId="0" fontId="43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51" fillId="0" borderId="0">
      <protection locked="0"/>
    </xf>
    <xf numFmtId="0" fontId="61" fillId="35" borderId="0" applyNumberFormat="0" applyBorder="0" applyAlignment="0" applyProtection="0">
      <alignment vertical="center"/>
    </xf>
    <xf numFmtId="0" fontId="62" fillId="0" borderId="0"/>
    <xf numFmtId="0" fontId="63" fillId="0" borderId="19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5" fillId="55" borderId="0" applyNumberFormat="0" applyBorder="0" applyAlignment="0" applyProtection="0"/>
    <xf numFmtId="0" fontId="50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55" fillId="35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2" fillId="0" borderId="16" applyNumberFormat="0" applyFill="0" applyAlignment="0" applyProtection="0">
      <alignment vertical="center"/>
    </xf>
    <xf numFmtId="0" fontId="73" fillId="38" borderId="14" applyNumberFormat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176" fontId="75" fillId="0" borderId="0"/>
    <xf numFmtId="0" fontId="61" fillId="46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77" fillId="0" borderId="15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79" fillId="0" borderId="22" applyProtection="0"/>
    <xf numFmtId="0" fontId="61" fillId="43" borderId="0" applyNumberFormat="0" applyBorder="0" applyAlignment="0" applyProtection="0">
      <alignment vertical="center"/>
    </xf>
    <xf numFmtId="0" fontId="80" fillId="41" borderId="0" applyNumberFormat="0" applyBorder="0" applyAlignment="0" applyProtection="0">
      <alignment vertical="center"/>
    </xf>
    <xf numFmtId="0" fontId="81" fillId="38" borderId="14" applyNumberFormat="0" applyAlignment="0" applyProtection="0">
      <alignment vertical="center"/>
    </xf>
    <xf numFmtId="0" fontId="5" fillId="47" borderId="0" applyNumberFormat="0" applyBorder="0" applyAlignment="0" applyProtection="0"/>
    <xf numFmtId="177" fontId="51" fillId="0" borderId="0"/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178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51" fillId="0" borderId="0" applyFont="0" applyFill="0" applyBorder="0" applyAlignment="0" applyProtection="0"/>
    <xf numFmtId="0" fontId="61" fillId="4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6" fillId="58" borderId="0" applyNumberFormat="0" applyBorder="0" applyAlignment="0" applyProtection="0"/>
    <xf numFmtId="0" fontId="87" fillId="59" borderId="0" applyNumberFormat="0" applyBorder="0" applyAlignment="0" applyProtection="0"/>
    <xf numFmtId="43" fontId="0" fillId="0" borderId="0" applyFont="0" applyFill="0" applyBorder="0" applyAlignment="0" applyProtection="0"/>
    <xf numFmtId="0" fontId="86" fillId="60" borderId="0" applyNumberFormat="0" applyBorder="0" applyAlignment="0" applyProtection="0"/>
    <xf numFmtId="0" fontId="88" fillId="0" borderId="16" applyNumberFormat="0" applyFill="0" applyAlignment="0" applyProtection="0">
      <alignment vertical="center"/>
    </xf>
    <xf numFmtId="180" fontId="51" fillId="0" borderId="0" applyFont="0" applyFill="0" applyBorder="0" applyAlignment="0" applyProtection="0"/>
    <xf numFmtId="0" fontId="80" fillId="3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9" fillId="36" borderId="17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90" fillId="51" borderId="23" applyNumberFormat="0" applyAlignment="0" applyProtection="0">
      <alignment vertical="center"/>
    </xf>
    <xf numFmtId="0" fontId="87" fillId="61" borderId="0" applyNumberFormat="0" applyBorder="0" applyAlignment="0" applyProtection="0"/>
    <xf numFmtId="14" fontId="41" fillId="0" borderId="0">
      <alignment horizontal="center" wrapText="1"/>
      <protection locked="0"/>
    </xf>
    <xf numFmtId="0" fontId="70" fillId="41" borderId="0" applyNumberFormat="0" applyBorder="0" applyAlignment="0" applyProtection="0">
      <alignment vertical="center"/>
    </xf>
    <xf numFmtId="0" fontId="91" fillId="4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7" fillId="39" borderId="0" applyNumberFormat="0" applyBorder="0" applyAlignment="0" applyProtection="0"/>
    <xf numFmtId="0" fontId="93" fillId="0" borderId="0" applyNumberFormat="0" applyFill="0" applyBorder="0" applyAlignment="0" applyProtection="0"/>
    <xf numFmtId="0" fontId="91" fillId="44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87" fillId="62" borderId="0" applyNumberFormat="0" applyBorder="0" applyAlignment="0" applyProtection="0"/>
    <xf numFmtId="0" fontId="91" fillId="54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4" fillId="54" borderId="0" applyNumberFormat="0" applyBorder="0" applyAlignment="0" applyProtection="0"/>
    <xf numFmtId="181" fontId="51" fillId="0" borderId="0" applyFont="0" applyFill="0" applyBorder="0" applyAlignment="0" applyProtection="0"/>
    <xf numFmtId="0" fontId="91" fillId="40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183" fontId="95" fillId="0" borderId="0" applyFill="0" applyBorder="0" applyAlignment="0"/>
    <xf numFmtId="0" fontId="44" fillId="0" borderId="0"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87" fillId="63" borderId="0" applyNumberFormat="0" applyBorder="0" applyAlignment="0" applyProtection="0"/>
    <xf numFmtId="0" fontId="5" fillId="58" borderId="0" applyNumberFormat="0" applyBorder="0" applyAlignment="0" applyProtection="0"/>
    <xf numFmtId="0" fontId="87" fillId="64" borderId="0" applyNumberFormat="0" applyBorder="0" applyAlignment="0" applyProtection="0"/>
    <xf numFmtId="0" fontId="5" fillId="65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94" fillId="42" borderId="0" applyNumberFormat="0" applyBorder="0" applyAlignment="0" applyProtection="0"/>
    <xf numFmtId="0" fontId="87" fillId="66" borderId="0" applyNumberFormat="0" applyBorder="0" applyAlignment="0" applyProtection="0"/>
    <xf numFmtId="0" fontId="5" fillId="67" borderId="0" applyNumberFormat="0" applyBorder="0" applyAlignment="0" applyProtection="0"/>
    <xf numFmtId="0" fontId="87" fillId="67" borderId="0" applyNumberFormat="0" applyBorder="0" applyAlignment="0" applyProtection="0"/>
    <xf numFmtId="41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5" fontId="75" fillId="0" borderId="0"/>
    <xf numFmtId="0" fontId="79" fillId="0" borderId="0" applyProtection="0"/>
    <xf numFmtId="186" fontId="75" fillId="0" borderId="0"/>
    <xf numFmtId="2" fontId="79" fillId="0" borderId="0" applyProtection="0"/>
    <xf numFmtId="38" fontId="97" fillId="51" borderId="0" applyBorder="0" applyAlignment="0" applyProtection="0"/>
    <xf numFmtId="0" fontId="98" fillId="0" borderId="24" applyNumberFormat="0" applyAlignment="0" applyProtection="0">
      <alignment horizontal="left" vertical="center"/>
    </xf>
    <xf numFmtId="0" fontId="98" fillId="0" borderId="3">
      <alignment horizontal="left" vertical="center"/>
    </xf>
    <xf numFmtId="0" fontId="99" fillId="51" borderId="17" applyNumberFormat="0" applyAlignment="0" applyProtection="0">
      <alignment vertical="center"/>
    </xf>
    <xf numFmtId="0" fontId="100" fillId="0" borderId="0" applyProtection="0"/>
    <xf numFmtId="0" fontId="98" fillId="0" borderId="0" applyProtection="0"/>
    <xf numFmtId="10" fontId="97" fillId="68" borderId="1" applyBorder="0" applyAlignment="0" applyProtection="0"/>
    <xf numFmtId="187" fontId="101" fillId="69" borderId="0"/>
    <xf numFmtId="0" fontId="102" fillId="36" borderId="17" applyNumberFormat="0" applyAlignment="0" applyProtection="0"/>
    <xf numFmtId="9" fontId="103" fillId="0" borderId="0" applyFont="0" applyFill="0" applyBorder="0" applyAlignment="0" applyProtection="0"/>
    <xf numFmtId="187" fontId="104" fillId="70" borderId="0"/>
    <xf numFmtId="40" fontId="67" fillId="0" borderId="0" applyFont="0" applyFill="0" applyBorder="0" applyAlignment="0" applyProtection="0"/>
    <xf numFmtId="0" fontId="51" fillId="0" borderId="0" applyFont="0" applyFill="0" applyBorder="0" applyAlignment="0" applyProtection="0"/>
    <xf numFmtId="188" fontId="67" fillId="0" borderId="0" applyFont="0" applyFill="0" applyBorder="0" applyAlignment="0" applyProtection="0"/>
    <xf numFmtId="189" fontId="67" fillId="0" borderId="0" applyFont="0" applyFill="0" applyBorder="0" applyAlignment="0" applyProtection="0"/>
    <xf numFmtId="0" fontId="105" fillId="71" borderId="0" applyNumberFormat="0" applyBorder="0" applyAlignment="0" applyProtection="0">
      <alignment vertical="center"/>
    </xf>
    <xf numFmtId="0" fontId="75" fillId="0" borderId="0"/>
    <xf numFmtId="37" fontId="106" fillId="0" borderId="0"/>
    <xf numFmtId="0" fontId="101" fillId="0" borderId="0"/>
    <xf numFmtId="0" fontId="38" fillId="68" borderId="25" applyNumberFormat="0" applyFont="0" applyAlignment="0" applyProtection="0">
      <alignment vertical="center"/>
    </xf>
    <xf numFmtId="190" fontId="51" fillId="0" borderId="0" applyFont="0" applyFill="0" applyProtection="0"/>
    <xf numFmtId="10" fontId="51" fillId="0" borderId="0" applyFont="0" applyFill="0" applyBorder="0" applyAlignment="0" applyProtection="0"/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93" fillId="0" borderId="26">
      <alignment horizontal="center"/>
    </xf>
    <xf numFmtId="3" fontId="67" fillId="0" borderId="0" applyFont="0" applyFill="0" applyBorder="0" applyAlignment="0" applyProtection="0"/>
    <xf numFmtId="0" fontId="67" fillId="72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107" fillId="0" borderId="0"/>
    <xf numFmtId="9" fontId="3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1" fontId="51" fillId="0" borderId="0" applyFont="0" applyFill="0" applyBorder="0" applyAlignment="0" applyProtection="0"/>
    <xf numFmtId="0" fontId="51" fillId="0" borderId="27" applyNumberFormat="0" applyFill="0" applyProtection="0">
      <alignment horizontal="right"/>
    </xf>
    <xf numFmtId="0" fontId="10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09" fillId="0" borderId="27" applyNumberFormat="0" applyFill="0" applyProtection="0">
      <alignment horizontal="center"/>
    </xf>
    <xf numFmtId="0" fontId="110" fillId="0" borderId="0" applyNumberFormat="0" applyFill="0" applyBorder="0" applyAlignment="0" applyProtection="0"/>
    <xf numFmtId="0" fontId="111" fillId="0" borderId="28" applyNumberFormat="0" applyFill="0" applyProtection="0">
      <alignment horizontal="center"/>
    </xf>
    <xf numFmtId="0" fontId="59" fillId="41" borderId="0" applyNumberFormat="0" applyBorder="0" applyAlignment="0" applyProtection="0">
      <alignment vertical="center"/>
    </xf>
    <xf numFmtId="0" fontId="112" fillId="41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1" fillId="0" borderId="0" applyNumberFormat="0" applyFont="0" applyFill="0" applyBorder="0" applyAlignment="0" applyProtection="0"/>
    <xf numFmtId="0" fontId="0" fillId="0" borderId="0"/>
    <xf numFmtId="0" fontId="113" fillId="35" borderId="0" applyNumberFormat="0" applyBorder="0" applyAlignment="0" applyProtection="0">
      <alignment vertical="center"/>
    </xf>
    <xf numFmtId="0" fontId="115" fillId="35" borderId="0" applyNumberFormat="0" applyBorder="0" applyAlignment="0" applyProtection="0">
      <alignment vertical="center"/>
    </xf>
    <xf numFmtId="192" fontId="52" fillId="0" borderId="0" applyFont="0" applyFill="0" applyBorder="0" applyAlignment="0" applyProtection="0"/>
    <xf numFmtId="0" fontId="116" fillId="51" borderId="17" applyNumberFormat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1" fillId="0" borderId="28" applyNumberFormat="0" applyFill="0" applyProtection="0">
      <alignment horizontal="left"/>
    </xf>
    <xf numFmtId="0" fontId="118" fillId="0" borderId="20" applyNumberFormat="0" applyFill="0" applyAlignment="0" applyProtection="0">
      <alignment vertical="center"/>
    </xf>
    <xf numFmtId="0" fontId="71" fillId="73" borderId="0" applyNumberFormat="0" applyBorder="0" applyAlignment="0" applyProtection="0"/>
    <xf numFmtId="193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03" fillId="0" borderId="0"/>
    <xf numFmtId="0" fontId="91" fillId="5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3" fillId="0" borderId="0" xfId="247" applyFont="1" applyAlignment="1" applyProtection="1">
      <alignment horizontal="right" vertical="center"/>
      <protection locked="0"/>
    </xf>
    <xf numFmtId="0" fontId="0" fillId="0" borderId="0" xfId="247"/>
    <xf numFmtId="0" fontId="4" fillId="2" borderId="0" xfId="247" applyFont="1" applyFill="1" applyAlignment="1" applyProtection="1">
      <alignment horizontal="center"/>
      <protection locked="0"/>
    </xf>
    <xf numFmtId="0" fontId="5" fillId="2" borderId="0" xfId="247" applyFont="1" applyFill="1" applyBorder="1" applyAlignment="1" applyProtection="1">
      <alignment horizontal="center" vertical="center" wrapText="1"/>
      <protection locked="0"/>
    </xf>
    <xf numFmtId="0" fontId="5" fillId="2" borderId="0" xfId="247" applyFont="1" applyFill="1" applyBorder="1" applyAlignment="1" applyProtection="1">
      <alignment horizontal="center"/>
      <protection locked="0"/>
    </xf>
    <xf numFmtId="0" fontId="6" fillId="0" borderId="0" xfId="247" applyFont="1" applyAlignment="1">
      <alignment horizontal="left" wrapText="1"/>
    </xf>
    <xf numFmtId="0" fontId="6" fillId="0" borderId="0" xfId="247" applyFont="1" applyAlignment="1">
      <alignment horizontal="left"/>
    </xf>
    <xf numFmtId="0" fontId="5" fillId="2" borderId="0" xfId="247" applyFont="1" applyFill="1" applyAlignment="1" applyProtection="1">
      <alignment horizontal="center" vertical="center" wrapText="1"/>
      <protection locked="0"/>
    </xf>
    <xf numFmtId="0" fontId="5" fillId="2" borderId="0" xfId="247" applyFont="1" applyFill="1" applyAlignment="1" applyProtection="1">
      <alignment horizontal="center"/>
      <protection locked="0"/>
    </xf>
    <xf numFmtId="0" fontId="7" fillId="2" borderId="0" xfId="247" applyFont="1" applyFill="1" applyAlignment="1" applyProtection="1">
      <alignment horizontal="center" vertical="center" wrapText="1"/>
      <protection locked="0"/>
    </xf>
    <xf numFmtId="0" fontId="5" fillId="2" borderId="0" xfId="247" applyFont="1" applyFill="1" applyProtection="1">
      <protection locked="0"/>
    </xf>
    <xf numFmtId="49" fontId="8" fillId="2" borderId="0" xfId="247" applyNumberFormat="1" applyFont="1" applyFill="1" applyBorder="1" applyAlignment="1" applyProtection="1">
      <alignment vertical="center"/>
      <protection locked="0"/>
    </xf>
    <xf numFmtId="49" fontId="9" fillId="2" borderId="0" xfId="247" applyNumberFormat="1" applyFont="1" applyFill="1" applyBorder="1" applyAlignment="1" applyProtection="1">
      <alignment horizontal="center" vertical="center"/>
      <protection locked="0"/>
    </xf>
    <xf numFmtId="0" fontId="10" fillId="2" borderId="0" xfId="247" applyFont="1" applyFill="1" applyBorder="1" applyAlignment="1" applyProtection="1">
      <alignment horizontal="center" vertical="center"/>
      <protection locked="0"/>
    </xf>
    <xf numFmtId="0" fontId="11" fillId="2" borderId="0" xfId="247" applyFont="1" applyFill="1" applyAlignment="1" applyProtection="1">
      <alignment horizontal="centerContinuous" vertical="center"/>
      <protection locked="0"/>
    </xf>
    <xf numFmtId="0" fontId="12" fillId="2" borderId="0" xfId="247" applyFont="1" applyFill="1" applyBorder="1" applyAlignment="1" applyProtection="1">
      <alignment horizontal="center" vertical="center"/>
      <protection locked="0"/>
    </xf>
    <xf numFmtId="0" fontId="13" fillId="0" borderId="0" xfId="247" applyFont="1" applyAlignment="1">
      <alignment horizontal="center" vertical="center"/>
    </xf>
    <xf numFmtId="0" fontId="14" fillId="2" borderId="0" xfId="247" applyFont="1" applyFill="1" applyBorder="1" applyAlignment="1" applyProtection="1">
      <alignment horizontal="center" vertical="center"/>
      <protection locked="0"/>
    </xf>
    <xf numFmtId="0" fontId="15" fillId="0" borderId="0" xfId="247" applyFont="1" applyAlignment="1">
      <alignment horizontal="center" vertical="center"/>
    </xf>
    <xf numFmtId="0" fontId="16" fillId="2" borderId="0" xfId="247" applyFont="1" applyFill="1" applyBorder="1" applyAlignment="1" applyProtection="1">
      <protection locked="0"/>
    </xf>
    <xf numFmtId="196" fontId="17" fillId="2" borderId="0" xfId="247" applyNumberFormat="1" applyFont="1" applyFill="1" applyAlignment="1" applyProtection="1">
      <alignment horizontal="center" vertical="center" wrapText="1"/>
      <protection locked="0"/>
    </xf>
    <xf numFmtId="196" fontId="15" fillId="0" borderId="0" xfId="247" applyNumberFormat="1" applyFont="1" applyAlignment="1">
      <alignment horizontal="center" vertical="center"/>
    </xf>
    <xf numFmtId="197" fontId="5" fillId="2" borderId="0" xfId="247" applyNumberFormat="1" applyFont="1" applyFill="1" applyBorder="1" applyAlignment="1" applyProtection="1">
      <alignment horizontal="center"/>
      <protection locked="0"/>
    </xf>
    <xf numFmtId="197" fontId="5" fillId="2" borderId="0" xfId="247" applyNumberFormat="1" applyFont="1" applyFill="1" applyAlignment="1" applyProtection="1">
      <alignment horizontal="center"/>
      <protection locked="0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27" xfId="49"/>
    <cellStyle name="好_~5676413 2" xfId="50"/>
    <cellStyle name="20% - 强调文字颜色 6 2 12" xfId="51"/>
    <cellStyle name="20% - 强调文字颜色 1 2 24 2" xfId="52"/>
    <cellStyle name="常规 39" xfId="53"/>
    <cellStyle name="标题 16 2" xfId="54"/>
    <cellStyle name="args.style" xfId="55"/>
    <cellStyle name="检查单元格 2 29 2" xfId="56"/>
    <cellStyle name="Accent2 - 40%" xfId="57"/>
    <cellStyle name="60% - 强调文字颜色 6 2 29 2" xfId="58"/>
    <cellStyle name="_2015年预算报表（市直过渡表）" xfId="59"/>
    <cellStyle name="标题 2 2 16" xfId="60"/>
    <cellStyle name="差_2006年水利统计指标统计表 2" xfId="61"/>
    <cellStyle name="20% - 强调文字颜色 2 2 29 2" xfId="62"/>
    <cellStyle name="60% - 强调文字颜色 5 2 26 2" xfId="63"/>
    <cellStyle name="警告文本 2 16" xfId="64"/>
    <cellStyle name="标题 4 2 27 2" xfId="65"/>
    <cellStyle name="60% - 强调文字颜色 3 13" xfId="66"/>
    <cellStyle name="40% - 强调文字颜色 2 12" xfId="67"/>
    <cellStyle name="20% - 强调文字颜色 1 11" xfId="68"/>
    <cellStyle name="60% - 强调文字颜色 1 2 10 2" xfId="69"/>
    <cellStyle name="_ET_STYLE_NoName_00__Book1" xfId="70"/>
    <cellStyle name="20% - 强调文字颜色 4 5" xfId="71"/>
    <cellStyle name="_ET_STYLE_NoName_00__Sheet3" xfId="72"/>
    <cellStyle name="60% - 强调文字颜色 2 3" xfId="73"/>
    <cellStyle name="20% - 强调文字颜色 5 2 25" xfId="74"/>
    <cellStyle name="差_2006年分析表" xfId="75"/>
    <cellStyle name="差 9" xfId="76"/>
    <cellStyle name="好_汇总-县级财政报表附表" xfId="77"/>
    <cellStyle name="40% - 强调文字颜色 6 11" xfId="78"/>
    <cellStyle name="20% - 强调文字颜色 5 10" xfId="79"/>
    <cellStyle name="汇总 2 14 2" xfId="80"/>
    <cellStyle name="40% - 强调文字颜色 5 2 7 2" xfId="81"/>
    <cellStyle name="强调文字颜色 2 13" xfId="82"/>
    <cellStyle name="计算 2 10 2" xfId="83"/>
    <cellStyle name="60% - 强调文字颜色 2 2 2 2" xfId="84"/>
    <cellStyle name="20% - 强调文字颜色 3 2 9 2" xfId="85"/>
    <cellStyle name="强调文字颜色 1 2 27" xfId="86"/>
    <cellStyle name="常规 85" xfId="87"/>
    <cellStyle name="40% - 强调文字颜色 5 17" xfId="88"/>
    <cellStyle name="t_P020150205548162852454" xfId="89"/>
    <cellStyle name="60% - 强调文字颜色 6 18" xfId="90"/>
    <cellStyle name="20% - 强调文字颜色 2 2_本公支" xfId="91"/>
    <cellStyle name="60% - 强调文字颜色 4 2 11 2" xfId="92"/>
    <cellStyle name="差_Book2" xfId="93"/>
    <cellStyle name="20% - 强调文字颜色 3 3" xfId="94"/>
    <cellStyle name="_Book1_5" xfId="95"/>
    <cellStyle name="60% - 强调文字颜色 3 2 28 2" xfId="96"/>
    <cellStyle name="40% - 强调文字颜色 6 2 29" xfId="97"/>
    <cellStyle name="差_12滨州 2" xfId="98"/>
    <cellStyle name="Heading 3 2" xfId="99"/>
    <cellStyle name="60% - 强调文字颜色 1 9" xfId="100"/>
    <cellStyle name="链接单元格 2 26" xfId="101"/>
    <cellStyle name="_Book1_2" xfId="102"/>
    <cellStyle name="20% - 强调文字颜色 3 2" xfId="103"/>
    <cellStyle name="_Book1_4" xfId="104"/>
    <cellStyle name="标题 3 4" xfId="105"/>
    <cellStyle name="标题 1 2 17" xfId="106"/>
    <cellStyle name="好_0502通海县 2" xfId="107"/>
    <cellStyle name="好_2011年09月月报大表" xfId="108"/>
    <cellStyle name="强调文字颜色 2 2 2" xfId="109"/>
    <cellStyle name="Accent1 - 20%" xfId="110"/>
    <cellStyle name="20% - 强调文字颜色 6 3" xfId="111"/>
    <cellStyle name="解释性文本 2 4 2" xfId="112"/>
    <cellStyle name="Millares [0]_96 Risk" xfId="113"/>
    <cellStyle name="好_江西超收收入安排（1-10月份）新" xfId="114"/>
    <cellStyle name="20% - 强调文字颜色 1 2" xfId="115"/>
    <cellStyle name="40% - 强调文字颜色 3 2 8 2" xfId="116"/>
    <cellStyle name="强调文字颜色 1 16" xfId="117"/>
    <cellStyle name="40% - 强调文字颜色 2 2 7" xfId="118"/>
    <cellStyle name="好_第一部分：综合全" xfId="119"/>
    <cellStyle name="60% - 强调文字颜色 5 10" xfId="120"/>
    <cellStyle name="链接单元格 11" xfId="121"/>
    <cellStyle name="差_30云南 2" xfId="122"/>
    <cellStyle name="60% - 强调文字颜色 4 12" xfId="123"/>
    <cellStyle name="40% - 强调文字颜色 3 11" xfId="124"/>
    <cellStyle name="20% - 强调文字颜色 2 2" xfId="125"/>
    <cellStyle name="强调 1" xfId="126"/>
    <cellStyle name="强调 2" xfId="127"/>
    <cellStyle name="汇总 16" xfId="128"/>
    <cellStyle name="检查单元格 2_P020150205548162852454" xfId="129"/>
    <cellStyle name="标题 2 18" xfId="130"/>
    <cellStyle name="好_28四川 2" xfId="131"/>
    <cellStyle name="20% - 强调文字颜色 4 2" xfId="132"/>
    <cellStyle name="comma zerodec" xfId="133"/>
    <cellStyle name="20% - 强调文字颜色 5 2" xfId="134"/>
    <cellStyle name="标题 1 2" xfId="135"/>
    <cellStyle name="标题 2 2" xfId="136"/>
    <cellStyle name="标题 3 2" xfId="137"/>
    <cellStyle name="千位分隔 3" xfId="138"/>
    <cellStyle name="标题 4 2" xfId="139"/>
    <cellStyle name="20% - 强调文字颜色 6 2" xfId="140"/>
    <cellStyle name="Total" xfId="141"/>
    <cellStyle name="40% - 强调文字颜色 3 2" xfId="142"/>
    <cellStyle name="差_2011年09月月报大表" xfId="143"/>
    <cellStyle name="检查单元格 16" xfId="144"/>
    <cellStyle name="Accent3 - 40%" xfId="145"/>
    <cellStyle name="Normal - Style1" xfId="146"/>
    <cellStyle name="警告文本 2" xfId="147"/>
    <cellStyle name="警告文本 3" xfId="148"/>
    <cellStyle name="40% - 强调文字颜色 1 2" xfId="149"/>
    <cellStyle name="标题 1 17" xfId="150"/>
    <cellStyle name="Currency_!!!GO" xfId="151"/>
    <cellStyle name="Percent_!!!GO" xfId="152"/>
    <cellStyle name="Currency [0]" xfId="153"/>
    <cellStyle name="40% - 强调文字颜色 2 2" xfId="154"/>
    <cellStyle name="好 18" xfId="155"/>
    <cellStyle name="标题 4 18" xfId="156"/>
    <cellStyle name="差_05潍坊 2" xfId="157"/>
    <cellStyle name="Accent1_33甘肃" xfId="158"/>
    <cellStyle name="千位分季_新建 Microsoft Excel 工作表" xfId="159"/>
    <cellStyle name="差_汇总-县级财政报表附表 2" xfId="160"/>
    <cellStyle name="汇总 2_P020150205548162852454" xfId="161"/>
    <cellStyle name="Mon閠aire [0]_!!!GO" xfId="162"/>
    <cellStyle name="差_统计表" xfId="163"/>
    <cellStyle name="千位分隔[0] 2" xfId="164"/>
    <cellStyle name="千位分隔[0] 3" xfId="165"/>
    <cellStyle name="Input 6" xfId="166"/>
    <cellStyle name="40% - 强调文字颜色 6 2" xfId="167"/>
    <cellStyle name="Output" xfId="168"/>
    <cellStyle name="Accent3_33甘肃" xfId="169"/>
    <cellStyle name="per.style" xfId="170"/>
    <cellStyle name="差_补充表 2" xfId="171"/>
    <cellStyle name="60% - 强调文字颜色 1 2" xfId="172"/>
    <cellStyle name="解释性文本 16" xfId="173"/>
    <cellStyle name="Accent3 - 60%" xfId="174"/>
    <cellStyle name="ColLevel_1" xfId="175"/>
    <cellStyle name="60% - 强调文字颜色 2 2" xfId="176"/>
    <cellStyle name="60% - 强调文字颜色 3 2" xfId="177"/>
    <cellStyle name="Accent5 - 60%" xfId="178"/>
    <cellStyle name="60% - 强调文字颜色 4 2" xfId="179"/>
    <cellStyle name="60% - 强调文字颜色 5 2" xfId="180"/>
    <cellStyle name="Accent4_Book1" xfId="181"/>
    <cellStyle name="Milliers [0]_!!!GO" xfId="182"/>
    <cellStyle name="60% - 强调文字颜色 6 2" xfId="183"/>
    <cellStyle name="捠壿 [0.00]_Region Orders (2)" xfId="184"/>
    <cellStyle name="Calc Currency (0)" xfId="185"/>
    <cellStyle name="6mal" xfId="186"/>
    <cellStyle name="超级链接" xfId="187"/>
    <cellStyle name="Accent2" xfId="188"/>
    <cellStyle name="Accent2 - 20%" xfId="189"/>
    <cellStyle name="Accent5" xfId="190"/>
    <cellStyle name="Accent5 - 20%" xfId="191"/>
    <cellStyle name="好_自治区本级政府性基金情况表" xfId="192"/>
    <cellStyle name="Accent5_Book1" xfId="193"/>
    <cellStyle name="Accent6" xfId="194"/>
    <cellStyle name="Accent6 - 40%" xfId="195"/>
    <cellStyle name="Accent6 - 60%" xfId="196"/>
    <cellStyle name="Comma [0]" xfId="197"/>
    <cellStyle name="Comma_!!!GO" xfId="198"/>
    <cellStyle name="Currency1" xfId="199"/>
    <cellStyle name="Date" xfId="200"/>
    <cellStyle name="Dollar (zero dec)" xfId="201"/>
    <cellStyle name="Fixed" xfId="202"/>
    <cellStyle name="Grey" xfId="203"/>
    <cellStyle name="Header1" xfId="204"/>
    <cellStyle name="Header2" xfId="205"/>
    <cellStyle name="计算 9" xfId="206"/>
    <cellStyle name="HEADING1" xfId="207"/>
    <cellStyle name="HEADING2" xfId="208"/>
    <cellStyle name="Input [yellow]" xfId="209"/>
    <cellStyle name="Input Cells" xfId="210"/>
    <cellStyle name="Input_Book1" xfId="211"/>
    <cellStyle name="归盒啦_95" xfId="212"/>
    <cellStyle name="Linked Cells" xfId="213"/>
    <cellStyle name="Millares_96 Risk" xfId="214"/>
    <cellStyle name="Milliers_!!!GO" xfId="215"/>
    <cellStyle name="Moneda [0]_96 Risk" xfId="216"/>
    <cellStyle name="Moneda_96 Risk" xfId="217"/>
    <cellStyle name="Neutral" xfId="218"/>
    <cellStyle name="New Times Roman" xfId="219"/>
    <cellStyle name="no dec" xfId="220"/>
    <cellStyle name="Norma,_laroux_4_营业在建 (2)_E21" xfId="221"/>
    <cellStyle name="Note" xfId="222"/>
    <cellStyle name="Pourcentage_pldt" xfId="223"/>
    <cellStyle name="Percent [2]" xfId="224"/>
    <cellStyle name="PSChar" xfId="225"/>
    <cellStyle name="PSDate" xfId="226"/>
    <cellStyle name="PSDec" xfId="227"/>
    <cellStyle name="PSHeading" xfId="228"/>
    <cellStyle name="PSInt" xfId="229"/>
    <cellStyle name="PSSpacer" xfId="230"/>
    <cellStyle name="RowLevel_0" xfId="231"/>
    <cellStyle name="Standard_AREAS" xfId="232"/>
    <cellStyle name="百分比 2" xfId="233"/>
    <cellStyle name="百分比 4" xfId="234"/>
    <cellStyle name="捠壿_Region Orders (2)" xfId="235"/>
    <cellStyle name="编号" xfId="236"/>
    <cellStyle name="分级显示列_1_Book1" xfId="237"/>
    <cellStyle name="千位分隔 2" xfId="238"/>
    <cellStyle name="标题1" xfId="239"/>
    <cellStyle name="表标题" xfId="240"/>
    <cellStyle name="部门" xfId="241"/>
    <cellStyle name="差_530629_2006年县级财政报表附表" xfId="242"/>
    <cellStyle name="差_各市上报2013年收入任务分解落实方案" xfId="243"/>
    <cellStyle name="好_第五部分(才淼、饶永宏）" xfId="244"/>
    <cellStyle name="后继超级链接 2" xfId="245"/>
    <cellStyle name="常规 7" xfId="246"/>
    <cellStyle name="常规_钦州市各县区2015年预算报表格式(请各县区于按时间规定报预算科,电子文档发刘武、黄梅梅OA邮箱或外网QZCZYSK@163.com)" xfId="247"/>
    <cellStyle name="好_530629_2006年县级财政报表附表" xfId="248"/>
    <cellStyle name="好_各市上报2013年收入任务分解落实方案" xfId="249"/>
    <cellStyle name="霓付_ +Foil &amp; -FOIL &amp; PAPER" xfId="250"/>
    <cellStyle name="计算 2" xfId="251"/>
    <cellStyle name="解释性文本 2" xfId="252"/>
    <cellStyle name="借出原因" xfId="253"/>
    <cellStyle name="链接单元格 2" xfId="254"/>
    <cellStyle name="强调 3 2" xfId="255"/>
    <cellStyle name="霓付 [0]_ +Foil &amp; -FOIL &amp; PAPER" xfId="256"/>
    <cellStyle name="烹拳 [0]_ +Foil &amp; -FOIL &amp; PAPER" xfId="257"/>
    <cellStyle name="烹拳_ +Foil &amp; -FOIL &amp; PAPER" xfId="258"/>
    <cellStyle name="千分位[0]_ 白土" xfId="259"/>
    <cellStyle name="千分位_ 白土" xfId="260"/>
    <cellStyle name="千位_ 方正PC" xfId="261"/>
    <cellStyle name="钎霖_4岿角利" xfId="262"/>
    <cellStyle name="强调文字颜色 1 2" xfId="263"/>
    <cellStyle name="强调文字颜色 2 2" xfId="26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D12" sqref="D12:K12"/>
    </sheetView>
  </sheetViews>
  <sheetFormatPr defaultColWidth="9" defaultRowHeight="14.25"/>
  <cols>
    <col min="2" max="9" width="9.5" customWidth="1"/>
  </cols>
  <sheetData>
    <row r="1" ht="36" customHeight="1" spans="2:11">
      <c r="B1" s="15"/>
      <c r="C1" s="16"/>
      <c r="D1" s="17"/>
      <c r="E1" s="17"/>
      <c r="F1" s="18"/>
      <c r="G1" s="19"/>
      <c r="H1" s="19"/>
      <c r="I1" s="19"/>
      <c r="J1" s="37"/>
      <c r="K1" s="37"/>
    </row>
    <row r="2" ht="36" customHeight="1" spans="2:11">
      <c r="B2" s="20" t="s">
        <v>0</v>
      </c>
      <c r="C2" s="21"/>
      <c r="D2" s="21"/>
      <c r="E2" s="17"/>
      <c r="F2" s="22"/>
      <c r="G2" s="23"/>
      <c r="H2" s="23"/>
      <c r="I2" s="23"/>
      <c r="J2" s="38"/>
      <c r="K2" s="38"/>
    </row>
    <row r="3" ht="36" customHeight="1" spans="2:11">
      <c r="B3" s="20"/>
      <c r="C3" s="21"/>
      <c r="D3" s="21"/>
      <c r="E3" s="17"/>
      <c r="F3" s="22"/>
      <c r="G3" s="23"/>
      <c r="H3" s="23"/>
      <c r="I3" s="23"/>
      <c r="J3" s="38"/>
      <c r="K3" s="38"/>
    </row>
    <row r="4" ht="41.25" customHeight="1" spans="2:11">
      <c r="B4" s="16"/>
      <c r="C4" s="16"/>
      <c r="D4" s="24" t="s">
        <v>1</v>
      </c>
      <c r="E4" s="24"/>
      <c r="F4" s="24"/>
      <c r="G4" s="24"/>
      <c r="H4" s="24"/>
      <c r="I4" s="24"/>
      <c r="J4" s="24"/>
      <c r="K4" s="24"/>
    </row>
    <row r="5" ht="36.75" customHeight="1" spans="2:11">
      <c r="B5" s="16"/>
      <c r="C5" s="16"/>
      <c r="D5" s="24" t="s">
        <v>2</v>
      </c>
      <c r="E5" s="24"/>
      <c r="F5" s="24"/>
      <c r="G5" s="24"/>
      <c r="H5" s="24"/>
      <c r="I5" s="24"/>
      <c r="J5" s="24"/>
      <c r="K5" s="24"/>
    </row>
    <row r="6" ht="46.5" customHeight="1" spans="2:11">
      <c r="B6" s="16"/>
      <c r="C6" s="16"/>
      <c r="D6" s="24" t="s">
        <v>3</v>
      </c>
      <c r="E6" s="24"/>
      <c r="F6" s="24"/>
      <c r="G6" s="24"/>
      <c r="H6" s="24"/>
      <c r="I6" s="24"/>
      <c r="J6" s="24"/>
      <c r="K6" s="24"/>
    </row>
    <row r="7" ht="22.5" customHeight="1" spans="2:11">
      <c r="B7" s="16"/>
      <c r="C7" s="16"/>
      <c r="D7" s="25"/>
      <c r="E7" s="25"/>
      <c r="F7" s="26"/>
      <c r="G7" s="27"/>
      <c r="H7" s="27"/>
      <c r="I7" s="27"/>
      <c r="J7" s="27"/>
      <c r="K7" s="26"/>
    </row>
    <row r="8" ht="22.5" customHeight="1" spans="2:11">
      <c r="B8" s="16"/>
      <c r="C8" s="16"/>
      <c r="D8" s="25"/>
      <c r="E8" s="25"/>
      <c r="F8" s="26"/>
      <c r="G8" s="27"/>
      <c r="H8" s="27"/>
      <c r="I8" s="27"/>
      <c r="J8" s="27"/>
      <c r="K8" s="26"/>
    </row>
    <row r="9" ht="39" customHeight="1" spans="2:11">
      <c r="B9" s="16"/>
      <c r="C9" s="16"/>
      <c r="D9" s="25"/>
      <c r="E9" s="25"/>
      <c r="F9" s="28"/>
      <c r="G9" s="28"/>
      <c r="H9" s="29"/>
      <c r="I9" s="29"/>
      <c r="J9" s="28"/>
      <c r="K9" s="28"/>
    </row>
    <row r="10" ht="15.75" customHeight="1" spans="2:11">
      <c r="B10" s="16"/>
      <c r="C10" s="16"/>
      <c r="D10" s="25"/>
      <c r="E10" s="25"/>
      <c r="F10" s="28"/>
      <c r="G10" s="28"/>
      <c r="H10" s="29"/>
      <c r="I10" s="29"/>
      <c r="J10" s="28"/>
      <c r="K10" s="28"/>
    </row>
    <row r="11" ht="29.25" customHeight="1" spans="2:11">
      <c r="B11" s="16"/>
      <c r="C11" s="16"/>
      <c r="D11" s="30"/>
      <c r="E11" s="31"/>
      <c r="F11" s="31"/>
      <c r="G11" s="31"/>
      <c r="H11" s="31"/>
      <c r="I11" s="31"/>
      <c r="J11" s="31"/>
      <c r="K11" s="31"/>
    </row>
    <row r="12" ht="22.5" spans="2:11">
      <c r="B12" s="16"/>
      <c r="C12" s="16"/>
      <c r="D12" s="32" t="s">
        <v>4</v>
      </c>
      <c r="E12" s="33"/>
      <c r="F12" s="33"/>
      <c r="G12" s="33"/>
      <c r="H12" s="33"/>
      <c r="I12" s="33"/>
      <c r="J12" s="33"/>
      <c r="K12" s="33"/>
    </row>
    <row r="13" ht="32.25" spans="2:11">
      <c r="B13" s="16"/>
      <c r="C13" s="16"/>
      <c r="D13" s="34"/>
      <c r="E13" s="34"/>
      <c r="F13" s="34"/>
      <c r="G13" s="34"/>
      <c r="H13" s="34"/>
      <c r="I13" s="34"/>
      <c r="J13" s="34"/>
      <c r="K13" s="34"/>
    </row>
    <row r="14" ht="23.25" spans="2:11">
      <c r="B14" s="16"/>
      <c r="C14" s="16"/>
      <c r="D14" s="35">
        <v>45352</v>
      </c>
      <c r="E14" s="36"/>
      <c r="F14" s="36"/>
      <c r="G14" s="36"/>
      <c r="H14" s="36"/>
      <c r="I14" s="36"/>
      <c r="J14" s="36"/>
      <c r="K14" s="36"/>
    </row>
    <row r="15" spans="2:11">
      <c r="B15" s="16"/>
      <c r="C15" s="16"/>
      <c r="D15" s="25"/>
      <c r="E15" s="25"/>
      <c r="F15" s="25"/>
      <c r="G15" s="25"/>
      <c r="H15" s="25"/>
      <c r="I15" s="25"/>
      <c r="J15" s="25"/>
      <c r="K15" s="25"/>
    </row>
    <row r="16" spans="2:11">
      <c r="B16" s="16"/>
      <c r="C16" s="16"/>
      <c r="D16" s="25"/>
      <c r="E16" s="25"/>
      <c r="F16" s="25"/>
      <c r="G16" s="25"/>
      <c r="H16" s="25"/>
      <c r="I16" s="25"/>
      <c r="J16" s="25"/>
      <c r="K16" s="25"/>
    </row>
    <row r="17" spans="2:11">
      <c r="B17" s="16"/>
      <c r="C17" s="16"/>
      <c r="D17" s="25"/>
      <c r="E17" s="25"/>
      <c r="F17" s="25"/>
      <c r="G17" s="25"/>
      <c r="H17" s="25"/>
      <c r="I17" s="25"/>
      <c r="J17" s="25"/>
      <c r="K17" s="25"/>
    </row>
  </sheetData>
  <mergeCells count="8">
    <mergeCell ref="B2:D2"/>
    <mergeCell ref="D4:K4"/>
    <mergeCell ref="D5:K5"/>
    <mergeCell ref="D6:K6"/>
    <mergeCell ref="D11:K11"/>
    <mergeCell ref="D12:K12"/>
    <mergeCell ref="D14:K14"/>
    <mergeCell ref="G7:J8"/>
  </mergeCells>
  <printOptions horizontalCentered="1"/>
  <pageMargins left="0.589583333333333" right="0.589583333333333" top="0.589583333333333" bottom="0.589583333333333" header="0.509722222222222" footer="0.279861111111111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V80"/>
  <sheetViews>
    <sheetView showZeros="0" workbookViewId="0">
      <pane xSplit="2" ySplit="5" topLeftCell="C75" activePane="bottomRight" state="frozen"/>
      <selection/>
      <selection pane="topRight"/>
      <selection pane="bottomLeft"/>
      <selection pane="bottomRight" activeCell="D3" sqref="D3:M3"/>
    </sheetView>
  </sheetViews>
  <sheetFormatPr defaultColWidth="11.5" defaultRowHeight="14.25"/>
  <cols>
    <col min="1" max="1" width="10.5" customWidth="1"/>
    <col min="2" max="2" width="42.375" customWidth="1"/>
    <col min="3" max="3" width="12" customWidth="1"/>
    <col min="4" max="4" width="10.125" customWidth="1"/>
    <col min="5" max="5" width="10.375" customWidth="1"/>
    <col min="6" max="6" width="10.75" customWidth="1"/>
    <col min="7" max="7" width="9.75" hidden="1" customWidth="1"/>
    <col min="8" max="10" width="9.75" customWidth="1"/>
    <col min="11" max="11" width="11.625" customWidth="1"/>
    <col min="12" max="12" width="9.75" customWidth="1"/>
    <col min="13" max="13" width="11.125" customWidth="1"/>
    <col min="14" max="255" width="9" customWidth="1"/>
  </cols>
  <sheetData>
    <row r="1" ht="35.25" customHeight="1" spans="1:13">
      <c r="A1" s="1" t="s">
        <v>1283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5" customHeight="1" spans="13:13">
      <c r="M2" t="s">
        <v>152</v>
      </c>
    </row>
    <row r="3" ht="18.95" customHeight="1" spans="1:13">
      <c r="A3" s="2" t="s">
        <v>153</v>
      </c>
      <c r="B3" s="2" t="s">
        <v>25</v>
      </c>
      <c r="C3" s="3" t="s">
        <v>26</v>
      </c>
      <c r="D3" s="4" t="s">
        <v>27</v>
      </c>
      <c r="E3" s="4"/>
      <c r="F3" s="4"/>
      <c r="G3" s="4"/>
      <c r="H3" s="4"/>
      <c r="I3" s="4"/>
      <c r="J3" s="4"/>
      <c r="K3" s="4" t="s">
        <v>28</v>
      </c>
      <c r="L3" s="4"/>
      <c r="M3" s="4"/>
    </row>
    <row r="4" ht="18.95" customHeight="1" spans="1:13">
      <c r="A4" s="2"/>
      <c r="B4" s="2"/>
      <c r="C4" s="3"/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/>
      <c r="K4" s="3" t="s">
        <v>35</v>
      </c>
      <c r="L4" s="3" t="s">
        <v>155</v>
      </c>
      <c r="M4" s="3"/>
    </row>
    <row r="5" ht="18.95" customHeight="1" spans="1:13">
      <c r="A5" s="2"/>
      <c r="B5" s="2"/>
      <c r="C5" s="3"/>
      <c r="D5" s="3"/>
      <c r="E5" s="3"/>
      <c r="F5" s="3"/>
      <c r="G5" s="3"/>
      <c r="H5" s="3"/>
      <c r="I5" s="3" t="s">
        <v>37</v>
      </c>
      <c r="J5" s="3" t="s">
        <v>38</v>
      </c>
      <c r="K5" s="3"/>
      <c r="L5" s="3" t="s">
        <v>37</v>
      </c>
      <c r="M5" s="3" t="s">
        <v>38</v>
      </c>
    </row>
    <row r="6" ht="23.1" customHeight="1" spans="1:13">
      <c r="A6" s="2"/>
      <c r="B6" s="2" t="s">
        <v>1284</v>
      </c>
      <c r="C6" s="2">
        <v>37455</v>
      </c>
      <c r="D6" s="2">
        <v>88750</v>
      </c>
      <c r="E6" s="2">
        <v>96981</v>
      </c>
      <c r="F6" s="2">
        <v>40888</v>
      </c>
      <c r="G6" s="2">
        <v>46.07</v>
      </c>
      <c r="H6" s="2">
        <v>42.16</v>
      </c>
      <c r="I6" s="2">
        <v>3433</v>
      </c>
      <c r="J6" s="2">
        <v>9.17</v>
      </c>
      <c r="K6" s="2">
        <v>85318</v>
      </c>
      <c r="L6" s="2">
        <v>-3432</v>
      </c>
      <c r="M6" s="2">
        <v>-3.87</v>
      </c>
    </row>
    <row r="7" ht="23.1" customHeight="1" spans="1:13">
      <c r="A7" s="2">
        <v>207</v>
      </c>
      <c r="B7" s="2" t="s">
        <v>1285</v>
      </c>
      <c r="C7" s="2">
        <v>1</v>
      </c>
      <c r="D7" s="2">
        <v>8</v>
      </c>
      <c r="E7" s="2">
        <v>10</v>
      </c>
      <c r="F7" s="2">
        <v>4</v>
      </c>
      <c r="G7" s="2">
        <v>50</v>
      </c>
      <c r="H7" s="2">
        <v>40</v>
      </c>
      <c r="I7" s="2">
        <v>3</v>
      </c>
      <c r="J7" s="2">
        <v>300</v>
      </c>
      <c r="K7" s="2">
        <v>6</v>
      </c>
      <c r="L7" s="2">
        <v>-2</v>
      </c>
      <c r="M7" s="2">
        <v>-25</v>
      </c>
    </row>
    <row r="8" ht="23.1" customHeight="1" outlineLevel="1" spans="1:13">
      <c r="A8" s="2">
        <v>20707</v>
      </c>
      <c r="B8" s="2" t="s">
        <v>1286</v>
      </c>
      <c r="C8" s="2">
        <v>1</v>
      </c>
      <c r="D8" s="2">
        <v>8</v>
      </c>
      <c r="E8" s="2">
        <v>10</v>
      </c>
      <c r="F8" s="2">
        <v>4</v>
      </c>
      <c r="G8" s="2">
        <v>50</v>
      </c>
      <c r="H8" s="2">
        <v>40</v>
      </c>
      <c r="I8" s="2">
        <v>3</v>
      </c>
      <c r="J8" s="2">
        <v>300</v>
      </c>
      <c r="K8" s="2">
        <v>6</v>
      </c>
      <c r="L8" s="2">
        <v>-2</v>
      </c>
      <c r="M8" s="2">
        <v>-25</v>
      </c>
    </row>
    <row r="9" ht="23.1" customHeight="1" outlineLevel="2" spans="1:13">
      <c r="A9" s="2">
        <v>2070701</v>
      </c>
      <c r="B9" s="2" t="s">
        <v>1287</v>
      </c>
      <c r="C9" s="2">
        <v>0</v>
      </c>
      <c r="D9" s="2">
        <v>5</v>
      </c>
      <c r="E9" s="2">
        <v>4</v>
      </c>
      <c r="F9" s="2">
        <v>4</v>
      </c>
      <c r="G9" s="2">
        <v>80</v>
      </c>
      <c r="H9" s="2">
        <v>100</v>
      </c>
      <c r="I9" s="2">
        <v>4</v>
      </c>
      <c r="J9" s="2" t="s">
        <v>163</v>
      </c>
      <c r="K9" s="2">
        <v>0</v>
      </c>
      <c r="L9" s="2">
        <v>-5</v>
      </c>
      <c r="M9" s="2">
        <v>-100</v>
      </c>
    </row>
    <row r="10" ht="23.1" customHeight="1" outlineLevel="2" spans="1:13">
      <c r="A10" s="2">
        <v>2070702</v>
      </c>
      <c r="B10" s="2" t="s">
        <v>1288</v>
      </c>
      <c r="C10" s="2"/>
      <c r="D10" s="2">
        <v>0</v>
      </c>
      <c r="E10" s="2">
        <v>6</v>
      </c>
      <c r="F10" s="2">
        <v>0</v>
      </c>
      <c r="G10" s="2" t="s">
        <v>163</v>
      </c>
      <c r="H10" s="2">
        <v>0</v>
      </c>
      <c r="I10" s="2">
        <v>0</v>
      </c>
      <c r="J10" s="2" t="s">
        <v>163</v>
      </c>
      <c r="K10" s="2">
        <v>6</v>
      </c>
      <c r="L10" s="2">
        <v>6</v>
      </c>
      <c r="M10" s="2" t="s">
        <v>163</v>
      </c>
    </row>
    <row r="11" ht="23.1" customHeight="1" outlineLevel="2" spans="1:13">
      <c r="A11" s="2">
        <v>2070799</v>
      </c>
      <c r="B11" s="2" t="s">
        <v>1289</v>
      </c>
      <c r="C11" s="2">
        <v>1</v>
      </c>
      <c r="D11" s="2">
        <v>3</v>
      </c>
      <c r="E11" s="2">
        <v>0</v>
      </c>
      <c r="F11" s="2">
        <v>0</v>
      </c>
      <c r="G11" s="2">
        <v>0</v>
      </c>
      <c r="H11" s="2" t="s">
        <v>163</v>
      </c>
      <c r="I11" s="2">
        <v>-1</v>
      </c>
      <c r="J11" s="2">
        <v>-100</v>
      </c>
      <c r="K11" s="2">
        <v>0</v>
      </c>
      <c r="L11" s="2">
        <v>-3</v>
      </c>
      <c r="M11" s="2">
        <v>-100</v>
      </c>
    </row>
    <row r="12" ht="23.1" customHeight="1" spans="1:13">
      <c r="A12" s="2">
        <v>208</v>
      </c>
      <c r="B12" s="2" t="s">
        <v>1290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23.1" customHeight="1" spans="1:13">
      <c r="A13" s="2">
        <v>211</v>
      </c>
      <c r="B13" s="2" t="s">
        <v>1291</v>
      </c>
      <c r="C13" s="2"/>
      <c r="D13" s="2"/>
      <c r="E13" s="2"/>
      <c r="F13" s="2"/>
      <c r="G13" s="2"/>
      <c r="H13" s="2"/>
      <c r="I13" s="2">
        <v>0</v>
      </c>
      <c r="J13" s="2" t="s">
        <v>163</v>
      </c>
      <c r="K13" s="2"/>
      <c r="L13" s="2">
        <v>0</v>
      </c>
      <c r="M13" s="2" t="s">
        <v>163</v>
      </c>
    </row>
    <row r="14" ht="23.1" customHeight="1" spans="1:13">
      <c r="A14" s="2">
        <v>212</v>
      </c>
      <c r="B14" s="2" t="s">
        <v>1292</v>
      </c>
      <c r="C14" s="2">
        <v>21155</v>
      </c>
      <c r="D14" s="2">
        <v>31483</v>
      </c>
      <c r="E14" s="2">
        <v>19624</v>
      </c>
      <c r="F14" s="2">
        <v>15873</v>
      </c>
      <c r="G14" s="2">
        <v>50.42</v>
      </c>
      <c r="H14" s="2">
        <v>80.89</v>
      </c>
      <c r="I14" s="2">
        <v>-5282</v>
      </c>
      <c r="J14" s="2">
        <v>-24.97</v>
      </c>
      <c r="K14" s="2">
        <v>25328</v>
      </c>
      <c r="L14" s="2">
        <v>-6155</v>
      </c>
      <c r="M14" s="2">
        <v>-19.55</v>
      </c>
    </row>
    <row r="15" ht="23.1" customHeight="1" outlineLevel="1" spans="1:13">
      <c r="A15" s="2">
        <v>21208</v>
      </c>
      <c r="B15" s="2" t="s">
        <v>1293</v>
      </c>
      <c r="C15" s="2">
        <v>20924</v>
      </c>
      <c r="D15" s="2">
        <v>31116</v>
      </c>
      <c r="E15" s="2">
        <v>11645</v>
      </c>
      <c r="F15" s="2">
        <v>11178</v>
      </c>
      <c r="G15" s="2">
        <v>35.92</v>
      </c>
      <c r="H15" s="2">
        <v>95.99</v>
      </c>
      <c r="I15" s="2">
        <v>-9746</v>
      </c>
      <c r="J15" s="2">
        <v>-46.58</v>
      </c>
      <c r="K15" s="2">
        <v>20397</v>
      </c>
      <c r="L15" s="2">
        <v>-10719</v>
      </c>
      <c r="M15" s="2">
        <v>-34.45</v>
      </c>
    </row>
    <row r="16" ht="23.1" customHeight="1" outlineLevel="2" spans="1:13">
      <c r="A16" s="2">
        <v>2120801</v>
      </c>
      <c r="B16" s="2" t="s">
        <v>1294</v>
      </c>
      <c r="C16" s="2">
        <v>5193</v>
      </c>
      <c r="D16" s="2">
        <v>5000</v>
      </c>
      <c r="E16" s="2">
        <v>1262</v>
      </c>
      <c r="F16" s="2">
        <v>1262</v>
      </c>
      <c r="G16" s="2">
        <v>25.24</v>
      </c>
      <c r="H16" s="2">
        <v>100</v>
      </c>
      <c r="I16" s="2">
        <v>-3931</v>
      </c>
      <c r="J16" s="2">
        <v>-75.7</v>
      </c>
      <c r="K16" s="2">
        <v>5000</v>
      </c>
      <c r="L16" s="2">
        <v>0</v>
      </c>
      <c r="M16" s="2">
        <v>0</v>
      </c>
    </row>
    <row r="17" ht="23.1" customHeight="1" outlineLevel="2" spans="1:13">
      <c r="A17" s="2">
        <v>2120802</v>
      </c>
      <c r="B17" s="2" t="s">
        <v>1295</v>
      </c>
      <c r="C17" s="2">
        <v>14658</v>
      </c>
      <c r="D17" s="2">
        <v>200</v>
      </c>
      <c r="E17" s="2">
        <v>1444</v>
      </c>
      <c r="F17" s="2">
        <v>1444</v>
      </c>
      <c r="G17" s="2">
        <v>722</v>
      </c>
      <c r="H17" s="2">
        <v>100</v>
      </c>
      <c r="I17" s="2">
        <v>-13214</v>
      </c>
      <c r="J17" s="2">
        <v>-90.15</v>
      </c>
      <c r="K17" s="2">
        <v>70</v>
      </c>
      <c r="L17" s="2">
        <v>-130</v>
      </c>
      <c r="M17" s="2">
        <v>-65</v>
      </c>
    </row>
    <row r="18" ht="23.1" customHeight="1" outlineLevel="2" spans="1:13">
      <c r="A18" s="2">
        <v>2120804</v>
      </c>
      <c r="B18" s="2" t="s">
        <v>1296</v>
      </c>
      <c r="C18" s="2">
        <v>70</v>
      </c>
      <c r="D18" s="2">
        <v>140</v>
      </c>
      <c r="E18" s="2">
        <v>1251</v>
      </c>
      <c r="F18" s="2">
        <v>784</v>
      </c>
      <c r="G18" s="2">
        <v>560</v>
      </c>
      <c r="H18" s="2">
        <v>62.67</v>
      </c>
      <c r="I18" s="2">
        <v>714</v>
      </c>
      <c r="J18" s="2">
        <v>1020</v>
      </c>
      <c r="K18" s="2">
        <v>707</v>
      </c>
      <c r="L18" s="2">
        <v>567</v>
      </c>
      <c r="M18" s="2">
        <v>405</v>
      </c>
    </row>
    <row r="19" ht="23.1" customHeight="1" outlineLevel="2" spans="1:13">
      <c r="A19" s="2">
        <v>2120805</v>
      </c>
      <c r="B19" s="2" t="s">
        <v>1297</v>
      </c>
      <c r="C19" s="2">
        <v>599</v>
      </c>
      <c r="D19" s="2">
        <v>481</v>
      </c>
      <c r="E19" s="2">
        <v>174</v>
      </c>
      <c r="F19" s="2">
        <v>174</v>
      </c>
      <c r="G19" s="2">
        <v>36.17</v>
      </c>
      <c r="H19" s="2">
        <v>100</v>
      </c>
      <c r="I19" s="2">
        <v>-425</v>
      </c>
      <c r="J19" s="2">
        <v>-70.95</v>
      </c>
      <c r="K19" s="2">
        <v>481</v>
      </c>
      <c r="L19" s="2">
        <v>0</v>
      </c>
      <c r="M19" s="2">
        <v>0</v>
      </c>
    </row>
    <row r="20" ht="23.1" customHeight="1" outlineLevel="2" spans="1:13">
      <c r="A20" s="2">
        <v>2120816</v>
      </c>
      <c r="B20" s="2" t="s">
        <v>1298</v>
      </c>
      <c r="C20" s="2">
        <v>32</v>
      </c>
      <c r="D20" s="2">
        <v>0</v>
      </c>
      <c r="E20" s="2">
        <v>0</v>
      </c>
      <c r="F20" s="2">
        <v>0</v>
      </c>
      <c r="G20" s="2" t="s">
        <v>163</v>
      </c>
      <c r="H20" s="2" t="s">
        <v>163</v>
      </c>
      <c r="I20" s="2">
        <v>-32</v>
      </c>
      <c r="J20" s="2">
        <v>-100</v>
      </c>
      <c r="K20" s="2">
        <v>0</v>
      </c>
      <c r="L20" s="2">
        <v>0</v>
      </c>
      <c r="M20" s="2" t="s">
        <v>163</v>
      </c>
    </row>
    <row r="21" ht="23.1" customHeight="1" outlineLevel="2" spans="1:13">
      <c r="A21" s="2">
        <v>2120899</v>
      </c>
      <c r="B21" s="2" t="s">
        <v>1299</v>
      </c>
      <c r="C21" s="2">
        <v>372</v>
      </c>
      <c r="D21" s="2">
        <v>25295</v>
      </c>
      <c r="E21" s="2">
        <v>7514</v>
      </c>
      <c r="F21" s="2">
        <v>7514</v>
      </c>
      <c r="G21" s="2">
        <v>29.71</v>
      </c>
      <c r="H21" s="2">
        <v>100</v>
      </c>
      <c r="I21" s="2">
        <v>7142</v>
      </c>
      <c r="J21" s="2">
        <v>1919.89</v>
      </c>
      <c r="K21" s="2">
        <v>14139</v>
      </c>
      <c r="L21" s="2">
        <v>-11156</v>
      </c>
      <c r="M21" s="2">
        <v>-44.1</v>
      </c>
    </row>
    <row r="22" ht="23.1" customHeight="1" outlineLevel="1" spans="1:13">
      <c r="A22" s="2">
        <v>21213</v>
      </c>
      <c r="B22" s="2" t="s">
        <v>1300</v>
      </c>
      <c r="C22" s="2">
        <v>85</v>
      </c>
      <c r="D22" s="2">
        <v>146</v>
      </c>
      <c r="E22" s="2">
        <v>91</v>
      </c>
      <c r="F22" s="2">
        <v>91</v>
      </c>
      <c r="G22" s="2">
        <v>62.33</v>
      </c>
      <c r="H22" s="2">
        <v>100</v>
      </c>
      <c r="I22" s="2">
        <v>6</v>
      </c>
      <c r="J22" s="2">
        <v>7.06</v>
      </c>
      <c r="K22" s="2">
        <v>336</v>
      </c>
      <c r="L22" s="2">
        <v>190</v>
      </c>
      <c r="M22" s="2">
        <v>130.14</v>
      </c>
    </row>
    <row r="23" ht="23.1" customHeight="1" outlineLevel="2" spans="1:13">
      <c r="A23" s="2">
        <v>2121301</v>
      </c>
      <c r="B23" s="2" t="s">
        <v>1301</v>
      </c>
      <c r="C23" s="2">
        <v>0</v>
      </c>
      <c r="D23" s="2">
        <v>0</v>
      </c>
      <c r="E23" s="2">
        <v>0</v>
      </c>
      <c r="F23" s="2">
        <v>0</v>
      </c>
      <c r="G23" s="2" t="s">
        <v>163</v>
      </c>
      <c r="H23" s="2" t="s">
        <v>163</v>
      </c>
      <c r="I23" s="2">
        <v>0</v>
      </c>
      <c r="J23" s="2" t="s">
        <v>163</v>
      </c>
      <c r="K23" s="2">
        <v>250</v>
      </c>
      <c r="L23" s="2">
        <v>250</v>
      </c>
      <c r="M23" s="2" t="s">
        <v>163</v>
      </c>
    </row>
    <row r="24" ht="23.1" customHeight="1" outlineLevel="2" spans="1:13">
      <c r="A24" s="2">
        <v>2121302</v>
      </c>
      <c r="B24" s="2" t="s">
        <v>1302</v>
      </c>
      <c r="C24" s="2">
        <v>85</v>
      </c>
      <c r="D24" s="2">
        <v>146</v>
      </c>
      <c r="E24" s="2">
        <v>71</v>
      </c>
      <c r="F24" s="2">
        <v>71</v>
      </c>
      <c r="G24" s="2">
        <v>48.63</v>
      </c>
      <c r="H24" s="2">
        <v>100</v>
      </c>
      <c r="I24" s="2">
        <v>-14</v>
      </c>
      <c r="J24" s="2">
        <v>-16.47</v>
      </c>
      <c r="K24" s="2">
        <v>86</v>
      </c>
      <c r="L24" s="2">
        <v>-60</v>
      </c>
      <c r="M24" s="2">
        <v>-41.1</v>
      </c>
    </row>
    <row r="25" ht="23.1" customHeight="1" outlineLevel="2" spans="1:13">
      <c r="A25" s="2">
        <v>2121399</v>
      </c>
      <c r="B25" s="2" t="s">
        <v>1303</v>
      </c>
      <c r="C25" s="2"/>
      <c r="D25" s="2">
        <v>0</v>
      </c>
      <c r="E25" s="2">
        <v>20</v>
      </c>
      <c r="F25" s="2">
        <v>20</v>
      </c>
      <c r="G25" s="2" t="s">
        <v>163</v>
      </c>
      <c r="H25" s="2">
        <v>100</v>
      </c>
      <c r="I25" s="2">
        <v>20</v>
      </c>
      <c r="J25" s="2" t="s">
        <v>163</v>
      </c>
      <c r="K25" s="2">
        <v>0</v>
      </c>
      <c r="L25" s="2">
        <v>0</v>
      </c>
      <c r="M25" s="2" t="s">
        <v>163</v>
      </c>
    </row>
    <row r="26" ht="23.1" customHeight="1" outlineLevel="1" spans="1:13">
      <c r="A26" s="2">
        <v>21214</v>
      </c>
      <c r="B26" s="2" t="s">
        <v>1304</v>
      </c>
      <c r="C26" s="2">
        <v>146</v>
      </c>
      <c r="D26" s="2">
        <v>221</v>
      </c>
      <c r="E26" s="2">
        <v>50</v>
      </c>
      <c r="F26" s="2">
        <v>50</v>
      </c>
      <c r="G26" s="2">
        <v>22.62</v>
      </c>
      <c r="H26" s="2">
        <v>100</v>
      </c>
      <c r="I26" s="2">
        <v>-96</v>
      </c>
      <c r="J26" s="2">
        <v>-65.75</v>
      </c>
      <c r="K26" s="2">
        <v>0</v>
      </c>
      <c r="L26" s="2">
        <v>-221</v>
      </c>
      <c r="M26" s="2">
        <v>-100</v>
      </c>
    </row>
    <row r="27" ht="23.1" customHeight="1" outlineLevel="2" spans="1:13">
      <c r="A27" s="2">
        <v>2121401</v>
      </c>
      <c r="B27" s="2" t="s">
        <v>1305</v>
      </c>
      <c r="C27" s="2">
        <v>146</v>
      </c>
      <c r="D27" s="2">
        <v>212</v>
      </c>
      <c r="E27" s="2">
        <v>50</v>
      </c>
      <c r="F27" s="2">
        <v>50</v>
      </c>
      <c r="G27" s="2">
        <v>23.58</v>
      </c>
      <c r="H27" s="2">
        <v>100</v>
      </c>
      <c r="I27" s="2">
        <v>-96</v>
      </c>
      <c r="J27" s="2">
        <v>-65.75</v>
      </c>
      <c r="K27" s="2">
        <v>0</v>
      </c>
      <c r="L27" s="2">
        <v>-212</v>
      </c>
      <c r="M27" s="2">
        <v>-100</v>
      </c>
    </row>
    <row r="28" ht="23.1" customHeight="1" outlineLevel="2" spans="1:13">
      <c r="A28" s="2">
        <v>2121402</v>
      </c>
      <c r="B28" s="2" t="s">
        <v>1306</v>
      </c>
      <c r="C28" s="2">
        <v>0</v>
      </c>
      <c r="D28" s="2">
        <v>9</v>
      </c>
      <c r="E28" s="2">
        <v>0</v>
      </c>
      <c r="F28" s="2">
        <v>0</v>
      </c>
      <c r="G28" s="2">
        <v>0</v>
      </c>
      <c r="H28" s="2" t="s">
        <v>163</v>
      </c>
      <c r="I28" s="2">
        <v>0</v>
      </c>
      <c r="J28" s="2" t="s">
        <v>163</v>
      </c>
      <c r="K28" s="2">
        <v>0</v>
      </c>
      <c r="L28" s="2">
        <v>-9</v>
      </c>
      <c r="M28" s="2">
        <v>-100</v>
      </c>
    </row>
    <row r="29" ht="23.1" customHeight="1" outlineLevel="1" spans="1:13">
      <c r="A29" s="2">
        <v>21218</v>
      </c>
      <c r="B29" s="2" t="s">
        <v>1307</v>
      </c>
      <c r="C29" s="2">
        <v>0</v>
      </c>
      <c r="D29" s="2">
        <v>0</v>
      </c>
      <c r="E29" s="2">
        <v>0</v>
      </c>
      <c r="F29" s="2">
        <v>0</v>
      </c>
      <c r="G29" s="2" t="s">
        <v>163</v>
      </c>
      <c r="H29" s="2" t="s">
        <v>163</v>
      </c>
      <c r="I29" s="2">
        <v>0</v>
      </c>
      <c r="J29" s="2" t="s">
        <v>163</v>
      </c>
      <c r="K29" s="2">
        <v>210</v>
      </c>
      <c r="L29" s="2">
        <v>210</v>
      </c>
      <c r="M29" s="2" t="s">
        <v>163</v>
      </c>
    </row>
    <row r="30" ht="23.1" customHeight="1" outlineLevel="2" spans="1:13">
      <c r="A30" s="2">
        <v>2121801</v>
      </c>
      <c r="B30" s="2" t="s">
        <v>1305</v>
      </c>
      <c r="C30" s="2"/>
      <c r="D30" s="2">
        <v>0</v>
      </c>
      <c r="E30" s="2">
        <v>0</v>
      </c>
      <c r="F30" s="2">
        <v>0</v>
      </c>
      <c r="G30" s="2" t="s">
        <v>163</v>
      </c>
      <c r="H30" s="2" t="s">
        <v>163</v>
      </c>
      <c r="I30" s="2">
        <v>0</v>
      </c>
      <c r="J30" s="2" t="s">
        <v>163</v>
      </c>
      <c r="K30" s="2">
        <v>160</v>
      </c>
      <c r="L30" s="2">
        <v>160</v>
      </c>
      <c r="M30" s="2" t="s">
        <v>163</v>
      </c>
    </row>
    <row r="31" ht="23.1" customHeight="1" outlineLevel="2" spans="1:13">
      <c r="A31" s="2">
        <v>2121899</v>
      </c>
      <c r="B31" s="2" t="s">
        <v>1308</v>
      </c>
      <c r="C31" s="2"/>
      <c r="D31" s="2">
        <v>0</v>
      </c>
      <c r="E31" s="2">
        <v>0</v>
      </c>
      <c r="F31" s="2">
        <v>0</v>
      </c>
      <c r="G31" s="2" t="s">
        <v>163</v>
      </c>
      <c r="H31" s="2" t="s">
        <v>163</v>
      </c>
      <c r="I31" s="2">
        <v>0</v>
      </c>
      <c r="J31" s="2" t="s">
        <v>163</v>
      </c>
      <c r="K31" s="2">
        <v>50</v>
      </c>
      <c r="L31" s="2">
        <v>50</v>
      </c>
      <c r="M31" s="2" t="s">
        <v>163</v>
      </c>
    </row>
    <row r="32" ht="23.1" customHeight="1" outlineLevel="1" spans="1:13">
      <c r="A32" s="2">
        <v>21219</v>
      </c>
      <c r="B32" s="2" t="s">
        <v>1309</v>
      </c>
      <c r="C32" s="2">
        <v>0</v>
      </c>
      <c r="D32" s="2">
        <v>0</v>
      </c>
      <c r="E32" s="2">
        <v>7838</v>
      </c>
      <c r="F32" s="2">
        <v>4554</v>
      </c>
      <c r="G32" s="2" t="s">
        <v>163</v>
      </c>
      <c r="H32" s="2">
        <v>58.1</v>
      </c>
      <c r="I32" s="2">
        <v>4554</v>
      </c>
      <c r="J32" s="2" t="s">
        <v>163</v>
      </c>
      <c r="K32" s="2">
        <v>4385</v>
      </c>
      <c r="L32" s="2">
        <v>4385</v>
      </c>
      <c r="M32" s="2" t="s">
        <v>163</v>
      </c>
    </row>
    <row r="33" ht="23.1" customHeight="1" outlineLevel="2" spans="1:256">
      <c r="A33" s="2">
        <v>2121903</v>
      </c>
      <c r="B33" s="2" t="s">
        <v>1310</v>
      </c>
      <c r="C33" s="2"/>
      <c r="D33" s="2">
        <v>0</v>
      </c>
      <c r="E33" s="2">
        <v>2593</v>
      </c>
      <c r="F33" s="2">
        <v>2512</v>
      </c>
      <c r="G33" s="2" t="s">
        <v>163</v>
      </c>
      <c r="H33" s="2">
        <v>96.88</v>
      </c>
      <c r="I33" s="2">
        <v>2512</v>
      </c>
      <c r="J33" s="2" t="s">
        <v>163</v>
      </c>
      <c r="K33" s="2">
        <v>81</v>
      </c>
      <c r="L33" s="2">
        <v>81</v>
      </c>
      <c r="M33" s="2" t="s">
        <v>163</v>
      </c>
      <c r="IV33">
        <f t="shared" ref="IV33:IV35" si="0">SUM(A33:IU33)</f>
        <v>2129778.88</v>
      </c>
    </row>
    <row r="34" ht="23.1" customHeight="1" outlineLevel="2" spans="1:256">
      <c r="A34" s="2">
        <v>2121904</v>
      </c>
      <c r="B34" s="2" t="s">
        <v>1296</v>
      </c>
      <c r="C34" s="2"/>
      <c r="D34" s="2">
        <v>0</v>
      </c>
      <c r="E34" s="2">
        <v>1264</v>
      </c>
      <c r="F34" s="2">
        <v>1263</v>
      </c>
      <c r="G34" s="2" t="s">
        <v>163</v>
      </c>
      <c r="H34" s="2">
        <v>99.92</v>
      </c>
      <c r="I34" s="2">
        <v>1263</v>
      </c>
      <c r="J34" s="2" t="s">
        <v>163</v>
      </c>
      <c r="K34" s="2">
        <v>1</v>
      </c>
      <c r="L34" s="2">
        <v>1</v>
      </c>
      <c r="M34" s="2" t="s">
        <v>163</v>
      </c>
      <c r="IV34">
        <f t="shared" si="0"/>
        <v>2125795.92</v>
      </c>
    </row>
    <row r="35" ht="33.95" customHeight="1" outlineLevel="2" spans="1:256">
      <c r="A35" s="2">
        <v>2121999</v>
      </c>
      <c r="B35" s="2" t="s">
        <v>1311</v>
      </c>
      <c r="C35" s="2"/>
      <c r="D35" s="2">
        <v>0</v>
      </c>
      <c r="E35" s="2">
        <v>3981</v>
      </c>
      <c r="F35" s="2">
        <v>779</v>
      </c>
      <c r="G35" s="2" t="s">
        <v>163</v>
      </c>
      <c r="H35" s="2">
        <v>19.57</v>
      </c>
      <c r="I35" s="2">
        <v>779</v>
      </c>
      <c r="J35" s="2" t="s">
        <v>163</v>
      </c>
      <c r="K35" s="2">
        <v>4303</v>
      </c>
      <c r="L35" s="2">
        <v>4303</v>
      </c>
      <c r="M35" s="2" t="s">
        <v>163</v>
      </c>
      <c r="IV35">
        <f t="shared" si="0"/>
        <v>2136163.57</v>
      </c>
    </row>
    <row r="36" ht="23.1" customHeight="1" spans="1:13">
      <c r="A36" s="2">
        <v>213</v>
      </c>
      <c r="B36" s="2" t="s">
        <v>1312</v>
      </c>
      <c r="C36" s="2">
        <v>1340</v>
      </c>
      <c r="D36" s="2">
        <v>6827</v>
      </c>
      <c r="E36" s="2">
        <v>7044</v>
      </c>
      <c r="F36" s="2">
        <v>1103</v>
      </c>
      <c r="G36" s="2">
        <v>16.16</v>
      </c>
      <c r="H36" s="2">
        <v>15.66</v>
      </c>
      <c r="I36" s="2">
        <v>-237</v>
      </c>
      <c r="J36" s="2">
        <v>-17.69</v>
      </c>
      <c r="K36" s="2">
        <v>7365</v>
      </c>
      <c r="L36" s="2">
        <v>538</v>
      </c>
      <c r="M36" s="2">
        <v>7.88</v>
      </c>
    </row>
    <row r="37" ht="23.1" customHeight="1" outlineLevel="1" spans="1:13">
      <c r="A37" s="2">
        <v>21366</v>
      </c>
      <c r="B37" s="2" t="s">
        <v>1313</v>
      </c>
      <c r="C37" s="2">
        <v>11</v>
      </c>
      <c r="D37" s="2">
        <v>556</v>
      </c>
      <c r="E37" s="2">
        <v>193</v>
      </c>
      <c r="F37" s="2">
        <v>29</v>
      </c>
      <c r="G37" s="2">
        <v>5.22</v>
      </c>
      <c r="H37" s="2">
        <v>15.03</v>
      </c>
      <c r="I37" s="2">
        <v>18</v>
      </c>
      <c r="J37" s="2">
        <v>163.64</v>
      </c>
      <c r="K37" s="2">
        <v>164</v>
      </c>
      <c r="L37" s="2">
        <v>-392</v>
      </c>
      <c r="M37" s="2">
        <v>-70.5</v>
      </c>
    </row>
    <row r="38" ht="23.1" customHeight="1" outlineLevel="2" spans="1:13">
      <c r="A38" s="2">
        <v>2136601</v>
      </c>
      <c r="B38" s="2" t="s">
        <v>1314</v>
      </c>
      <c r="C38" s="2">
        <v>11</v>
      </c>
      <c r="D38" s="2">
        <v>556</v>
      </c>
      <c r="E38" s="2">
        <v>193</v>
      </c>
      <c r="F38" s="2">
        <v>29</v>
      </c>
      <c r="G38" s="2">
        <v>5.22</v>
      </c>
      <c r="H38" s="2">
        <v>15.03</v>
      </c>
      <c r="I38" s="2">
        <v>18</v>
      </c>
      <c r="J38" s="2">
        <v>163.64</v>
      </c>
      <c r="K38" s="2">
        <v>164</v>
      </c>
      <c r="L38" s="2">
        <v>-392</v>
      </c>
      <c r="M38" s="2">
        <v>-70.5</v>
      </c>
    </row>
    <row r="39" ht="23.1" customHeight="1" outlineLevel="1" spans="1:13">
      <c r="A39" s="2">
        <v>21369</v>
      </c>
      <c r="B39" s="2" t="s">
        <v>1315</v>
      </c>
      <c r="C39" s="2">
        <v>0</v>
      </c>
      <c r="D39" s="2">
        <v>659</v>
      </c>
      <c r="E39" s="2">
        <v>0</v>
      </c>
      <c r="F39" s="2">
        <v>0</v>
      </c>
      <c r="G39" s="2">
        <v>0</v>
      </c>
      <c r="H39" s="2" t="s">
        <v>163</v>
      </c>
      <c r="I39" s="2">
        <v>0</v>
      </c>
      <c r="J39" s="2" t="s">
        <v>163</v>
      </c>
      <c r="K39" s="2">
        <v>0</v>
      </c>
      <c r="L39" s="2">
        <v>-659</v>
      </c>
      <c r="M39" s="2">
        <v>-100</v>
      </c>
    </row>
    <row r="40" ht="23.1" customHeight="1" outlineLevel="2" spans="1:13">
      <c r="A40" s="2">
        <v>2136903</v>
      </c>
      <c r="B40" s="2" t="s">
        <v>1316</v>
      </c>
      <c r="C40" s="2"/>
      <c r="D40" s="2">
        <v>659</v>
      </c>
      <c r="E40" s="2">
        <v>0</v>
      </c>
      <c r="F40" s="2">
        <v>0</v>
      </c>
      <c r="G40" s="2">
        <v>0</v>
      </c>
      <c r="H40" s="2" t="s">
        <v>163</v>
      </c>
      <c r="I40" s="2">
        <v>0</v>
      </c>
      <c r="J40" s="2" t="s">
        <v>163</v>
      </c>
      <c r="K40" s="2">
        <v>0</v>
      </c>
      <c r="L40" s="2">
        <v>-659</v>
      </c>
      <c r="M40" s="2">
        <v>-100</v>
      </c>
    </row>
    <row r="41" ht="23.1" customHeight="1" outlineLevel="1" spans="1:13">
      <c r="A41" s="2">
        <v>21372</v>
      </c>
      <c r="B41" s="2" t="s">
        <v>1317</v>
      </c>
      <c r="C41" s="2">
        <v>1320</v>
      </c>
      <c r="D41" s="2">
        <v>5361</v>
      </c>
      <c r="E41" s="2">
        <v>6424</v>
      </c>
      <c r="F41" s="2">
        <v>1076</v>
      </c>
      <c r="G41" s="2">
        <v>20.07</v>
      </c>
      <c r="H41" s="2">
        <v>16.75</v>
      </c>
      <c r="I41" s="2">
        <v>-244</v>
      </c>
      <c r="J41" s="2">
        <v>-18.48</v>
      </c>
      <c r="K41" s="2">
        <v>6772</v>
      </c>
      <c r="L41" s="2">
        <v>1411</v>
      </c>
      <c r="M41" s="2">
        <v>26.32</v>
      </c>
    </row>
    <row r="42" ht="23.1" customHeight="1" outlineLevel="2" spans="1:13">
      <c r="A42" s="2">
        <v>2137201</v>
      </c>
      <c r="B42" s="2" t="s">
        <v>1318</v>
      </c>
      <c r="C42" s="2">
        <v>954</v>
      </c>
      <c r="D42" s="2">
        <v>1596</v>
      </c>
      <c r="E42" s="2">
        <v>1596</v>
      </c>
      <c r="F42" s="2">
        <v>749</v>
      </c>
      <c r="G42" s="2">
        <v>46.93</v>
      </c>
      <c r="H42" s="2">
        <v>46.93</v>
      </c>
      <c r="I42" s="2">
        <v>-205</v>
      </c>
      <c r="J42" s="2">
        <v>-21.49</v>
      </c>
      <c r="K42" s="2">
        <v>1697</v>
      </c>
      <c r="L42" s="2">
        <v>101</v>
      </c>
      <c r="M42" s="2">
        <v>6.33</v>
      </c>
    </row>
    <row r="43" ht="23.1" customHeight="1" outlineLevel="2" spans="1:13">
      <c r="A43" s="2">
        <v>2137202</v>
      </c>
      <c r="B43" s="2" t="s">
        <v>1314</v>
      </c>
      <c r="C43" s="2">
        <v>366</v>
      </c>
      <c r="D43" s="2">
        <v>3740</v>
      </c>
      <c r="E43" s="2">
        <v>4803</v>
      </c>
      <c r="F43" s="2">
        <v>327</v>
      </c>
      <c r="G43" s="2">
        <v>8.74</v>
      </c>
      <c r="H43" s="2">
        <v>6.81</v>
      </c>
      <c r="I43" s="2">
        <v>-39</v>
      </c>
      <c r="J43" s="2">
        <v>-10.66</v>
      </c>
      <c r="K43" s="2">
        <v>5050</v>
      </c>
      <c r="L43" s="2">
        <v>1310</v>
      </c>
      <c r="M43" s="2">
        <v>35.03</v>
      </c>
    </row>
    <row r="44" ht="23.1" customHeight="1" outlineLevel="2" spans="1:13">
      <c r="A44" s="2">
        <v>2137299</v>
      </c>
      <c r="B44" s="2" t="s">
        <v>1319</v>
      </c>
      <c r="C44" s="2">
        <v>0</v>
      </c>
      <c r="D44" s="2">
        <v>25</v>
      </c>
      <c r="E44" s="2">
        <v>25</v>
      </c>
      <c r="F44" s="2">
        <v>0</v>
      </c>
      <c r="G44" s="2">
        <v>0</v>
      </c>
      <c r="H44" s="2">
        <v>0</v>
      </c>
      <c r="I44" s="2">
        <v>0</v>
      </c>
      <c r="J44" s="2" t="s">
        <v>163</v>
      </c>
      <c r="K44" s="2">
        <v>25</v>
      </c>
      <c r="L44" s="2">
        <v>0</v>
      </c>
      <c r="M44" s="2">
        <v>0</v>
      </c>
    </row>
    <row r="45" ht="23.1" customHeight="1" outlineLevel="1" spans="1:13">
      <c r="A45" s="2">
        <v>21373</v>
      </c>
      <c r="B45" s="2" t="s">
        <v>1320</v>
      </c>
      <c r="C45" s="2">
        <v>9</v>
      </c>
      <c r="D45" s="2">
        <v>251</v>
      </c>
      <c r="E45" s="2">
        <v>427</v>
      </c>
      <c r="F45" s="2">
        <v>-2</v>
      </c>
      <c r="G45" s="2">
        <v>-0.8</v>
      </c>
      <c r="H45" s="2">
        <v>-0.47</v>
      </c>
      <c r="I45" s="2">
        <v>-11</v>
      </c>
      <c r="J45" s="2">
        <v>-122.22</v>
      </c>
      <c r="K45" s="2">
        <v>429</v>
      </c>
      <c r="L45" s="2">
        <v>178</v>
      </c>
      <c r="M45" s="2">
        <v>70.92</v>
      </c>
    </row>
    <row r="46" ht="23.1" customHeight="1" outlineLevel="2" spans="1:13">
      <c r="A46" s="2">
        <v>2137301</v>
      </c>
      <c r="B46" s="2" t="s">
        <v>1318</v>
      </c>
      <c r="C46" s="2"/>
      <c r="D46" s="2">
        <v>0</v>
      </c>
      <c r="E46" s="2">
        <v>109</v>
      </c>
      <c r="F46" s="2">
        <v>-2</v>
      </c>
      <c r="G46" s="2" t="s">
        <v>163</v>
      </c>
      <c r="H46" s="2">
        <v>-1.83</v>
      </c>
      <c r="I46" s="2">
        <v>-2</v>
      </c>
      <c r="J46" s="2" t="s">
        <v>163</v>
      </c>
      <c r="K46" s="2">
        <v>111</v>
      </c>
      <c r="L46" s="2">
        <v>111</v>
      </c>
      <c r="M46" s="2" t="s">
        <v>163</v>
      </c>
    </row>
    <row r="47" ht="23.1" customHeight="1" outlineLevel="2" spans="1:13">
      <c r="A47" s="2">
        <v>2137302</v>
      </c>
      <c r="B47" s="2" t="s">
        <v>1314</v>
      </c>
      <c r="C47" s="2">
        <v>9</v>
      </c>
      <c r="D47" s="2">
        <v>251</v>
      </c>
      <c r="E47" s="2">
        <v>318</v>
      </c>
      <c r="F47" s="2">
        <v>0</v>
      </c>
      <c r="G47" s="2">
        <v>0</v>
      </c>
      <c r="H47" s="2">
        <v>0</v>
      </c>
      <c r="I47" s="2">
        <v>-9</v>
      </c>
      <c r="J47" s="2">
        <v>-100</v>
      </c>
      <c r="K47" s="2">
        <v>318</v>
      </c>
      <c r="L47" s="2">
        <v>67</v>
      </c>
      <c r="M47" s="2">
        <v>26.69</v>
      </c>
    </row>
    <row r="48" ht="23.1" customHeight="1" spans="1:13">
      <c r="A48" s="2">
        <v>214</v>
      </c>
      <c r="B48" s="2" t="s">
        <v>1321</v>
      </c>
      <c r="C48" s="2"/>
      <c r="D48" s="2"/>
      <c r="E48" s="2"/>
      <c r="F48" s="2"/>
      <c r="G48" s="2" t="s">
        <v>163</v>
      </c>
      <c r="H48" s="2" t="s">
        <v>163</v>
      </c>
      <c r="I48" s="2">
        <v>0</v>
      </c>
      <c r="J48" s="2" t="s">
        <v>163</v>
      </c>
      <c r="K48" s="2"/>
      <c r="L48" s="2">
        <v>0</v>
      </c>
      <c r="M48" s="2" t="s">
        <v>163</v>
      </c>
    </row>
    <row r="49" ht="23.1" customHeight="1" spans="1:13">
      <c r="A49" s="2">
        <v>215</v>
      </c>
      <c r="B49" s="2" t="s">
        <v>1322</v>
      </c>
      <c r="C49" s="2"/>
      <c r="D49" s="2"/>
      <c r="E49" s="2"/>
      <c r="F49" s="2"/>
      <c r="G49" s="2" t="s">
        <v>163</v>
      </c>
      <c r="H49" s="2" t="s">
        <v>163</v>
      </c>
      <c r="I49" s="2">
        <v>0</v>
      </c>
      <c r="J49" s="2" t="s">
        <v>163</v>
      </c>
      <c r="K49" s="2"/>
      <c r="L49" s="2">
        <v>0</v>
      </c>
      <c r="M49" s="2" t="s">
        <v>163</v>
      </c>
    </row>
    <row r="50" ht="23.1" customHeight="1" spans="1:13">
      <c r="A50" s="2">
        <v>229</v>
      </c>
      <c r="B50" s="2" t="s">
        <v>1323</v>
      </c>
      <c r="C50" s="2">
        <v>10421</v>
      </c>
      <c r="D50" s="2">
        <v>45535</v>
      </c>
      <c r="E50" s="2">
        <v>69282</v>
      </c>
      <c r="F50" s="2">
        <v>22887</v>
      </c>
      <c r="G50" s="2">
        <v>50.26</v>
      </c>
      <c r="H50" s="2">
        <v>33.03</v>
      </c>
      <c r="I50" s="2">
        <v>12466</v>
      </c>
      <c r="J50" s="2">
        <v>119.62</v>
      </c>
      <c r="K50" s="2">
        <v>46990</v>
      </c>
      <c r="L50" s="2">
        <v>1455</v>
      </c>
      <c r="M50" s="2">
        <v>3.2</v>
      </c>
    </row>
    <row r="51" ht="27" customHeight="1" outlineLevel="1" spans="1:13">
      <c r="A51" s="2">
        <v>22904</v>
      </c>
      <c r="B51" s="2" t="s">
        <v>1324</v>
      </c>
      <c r="C51" s="2">
        <v>9945</v>
      </c>
      <c r="D51" s="2">
        <v>43801</v>
      </c>
      <c r="E51" s="2">
        <v>66218</v>
      </c>
      <c r="F51" s="2">
        <v>22473</v>
      </c>
      <c r="G51" s="2">
        <v>51.31</v>
      </c>
      <c r="H51" s="2">
        <v>33.94</v>
      </c>
      <c r="I51" s="2">
        <v>12528</v>
      </c>
      <c r="J51" s="2">
        <v>125.97</v>
      </c>
      <c r="K51" s="2">
        <v>43745</v>
      </c>
      <c r="L51" s="2">
        <v>-56</v>
      </c>
      <c r="M51" s="2">
        <v>-0.13</v>
      </c>
    </row>
    <row r="52" ht="23.1" customHeight="1" outlineLevel="2" spans="1:13">
      <c r="A52" s="2">
        <v>2290401</v>
      </c>
      <c r="B52" s="2" t="s">
        <v>1325</v>
      </c>
      <c r="C52" s="2">
        <v>313</v>
      </c>
      <c r="D52" s="2">
        <v>0</v>
      </c>
      <c r="E52" s="2">
        <v>0</v>
      </c>
      <c r="F52" s="2">
        <v>0</v>
      </c>
      <c r="G52" s="2" t="s">
        <v>163</v>
      </c>
      <c r="H52" s="2" t="s">
        <v>163</v>
      </c>
      <c r="I52" s="2">
        <v>-313</v>
      </c>
      <c r="J52" s="2">
        <v>-100</v>
      </c>
      <c r="K52" s="2">
        <v>0</v>
      </c>
      <c r="L52" s="2">
        <v>0</v>
      </c>
      <c r="M52" s="2" t="s">
        <v>163</v>
      </c>
    </row>
    <row r="53" ht="33" customHeight="1" outlineLevel="2" spans="1:13">
      <c r="A53" s="2">
        <v>2290402</v>
      </c>
      <c r="B53" s="2" t="s">
        <v>1326</v>
      </c>
      <c r="C53" s="2">
        <v>9632</v>
      </c>
      <c r="D53" s="2">
        <v>43801</v>
      </c>
      <c r="E53" s="2">
        <v>66218</v>
      </c>
      <c r="F53" s="2">
        <v>22473</v>
      </c>
      <c r="G53" s="2">
        <v>51.31</v>
      </c>
      <c r="H53" s="2">
        <v>33.94</v>
      </c>
      <c r="I53" s="2">
        <v>12841</v>
      </c>
      <c r="J53" s="2">
        <v>133.32</v>
      </c>
      <c r="K53" s="2">
        <v>43745</v>
      </c>
      <c r="L53" s="2">
        <v>-56</v>
      </c>
      <c r="M53" s="2">
        <v>-0.13</v>
      </c>
    </row>
    <row r="54" ht="23.1" customHeight="1" outlineLevel="1" spans="1:13">
      <c r="A54" s="2">
        <v>22960</v>
      </c>
      <c r="B54" s="2" t="s">
        <v>1327</v>
      </c>
      <c r="C54" s="2">
        <v>476</v>
      </c>
      <c r="D54" s="2">
        <v>1734</v>
      </c>
      <c r="E54" s="2">
        <v>3064</v>
      </c>
      <c r="F54" s="2">
        <v>414</v>
      </c>
      <c r="G54" s="2">
        <v>23.88</v>
      </c>
      <c r="H54" s="2">
        <v>13.51</v>
      </c>
      <c r="I54" s="2">
        <v>-62</v>
      </c>
      <c r="J54" s="2">
        <v>-13.03</v>
      </c>
      <c r="K54" s="2">
        <v>3245</v>
      </c>
      <c r="L54" s="2">
        <v>1511</v>
      </c>
      <c r="M54" s="2">
        <v>87.14</v>
      </c>
    </row>
    <row r="55" ht="23.1" customHeight="1" outlineLevel="2" spans="1:13">
      <c r="A55" s="2">
        <v>2296002</v>
      </c>
      <c r="B55" s="2" t="s">
        <v>1328</v>
      </c>
      <c r="C55" s="2">
        <v>133</v>
      </c>
      <c r="D55" s="2">
        <v>1164</v>
      </c>
      <c r="E55" s="2">
        <v>2560</v>
      </c>
      <c r="F55" s="2">
        <v>151</v>
      </c>
      <c r="G55" s="2">
        <v>12.97</v>
      </c>
      <c r="H55" s="2">
        <v>5.9</v>
      </c>
      <c r="I55" s="2">
        <v>18</v>
      </c>
      <c r="J55" s="2">
        <v>13.53</v>
      </c>
      <c r="K55" s="2">
        <v>2515</v>
      </c>
      <c r="L55" s="2">
        <v>1351</v>
      </c>
      <c r="M55" s="2">
        <v>116.07</v>
      </c>
    </row>
    <row r="56" ht="23.1" customHeight="1" outlineLevel="2" spans="1:13">
      <c r="A56" s="2">
        <v>2296003</v>
      </c>
      <c r="B56" s="2" t="s">
        <v>1329</v>
      </c>
      <c r="C56" s="2">
        <v>-2</v>
      </c>
      <c r="D56" s="2">
        <v>62</v>
      </c>
      <c r="E56" s="2">
        <v>40</v>
      </c>
      <c r="F56" s="2">
        <v>8</v>
      </c>
      <c r="G56" s="2">
        <v>12.9</v>
      </c>
      <c r="H56" s="2">
        <v>20</v>
      </c>
      <c r="I56" s="2">
        <v>10</v>
      </c>
      <c r="J56" s="2">
        <v>-500</v>
      </c>
      <c r="K56" s="2">
        <v>32</v>
      </c>
      <c r="L56" s="2">
        <v>-30</v>
      </c>
      <c r="M56" s="2">
        <v>-48.39</v>
      </c>
    </row>
    <row r="57" ht="23.1" customHeight="1" outlineLevel="2" spans="1:13">
      <c r="A57" s="2">
        <v>2296004</v>
      </c>
      <c r="B57" s="2" t="s">
        <v>1330</v>
      </c>
      <c r="C57" s="2">
        <v>18</v>
      </c>
      <c r="D57" s="2">
        <v>0</v>
      </c>
      <c r="E57" s="2">
        <v>0</v>
      </c>
      <c r="F57" s="2">
        <v>0</v>
      </c>
      <c r="G57" s="2" t="s">
        <v>163</v>
      </c>
      <c r="H57" s="2" t="s">
        <v>163</v>
      </c>
      <c r="I57" s="2">
        <v>-18</v>
      </c>
      <c r="J57" s="2">
        <v>-100</v>
      </c>
      <c r="K57" s="2">
        <v>0</v>
      </c>
      <c r="L57" s="2">
        <v>0</v>
      </c>
      <c r="M57" s="2" t="s">
        <v>163</v>
      </c>
    </row>
    <row r="58" ht="23.1" customHeight="1" outlineLevel="2" spans="1:13">
      <c r="A58" s="2">
        <v>2296006</v>
      </c>
      <c r="B58" s="2" t="s">
        <v>1331</v>
      </c>
      <c r="C58" s="2">
        <v>118</v>
      </c>
      <c r="D58" s="2">
        <v>190</v>
      </c>
      <c r="E58" s="2">
        <v>146</v>
      </c>
      <c r="F58" s="2">
        <v>145</v>
      </c>
      <c r="G58" s="2">
        <v>76.32</v>
      </c>
      <c r="H58" s="2">
        <v>99.32</v>
      </c>
      <c r="I58" s="2">
        <v>27</v>
      </c>
      <c r="J58" s="2">
        <v>22.88</v>
      </c>
      <c r="K58" s="2">
        <v>120</v>
      </c>
      <c r="L58" s="2">
        <v>-70</v>
      </c>
      <c r="M58" s="2">
        <v>-36.84</v>
      </c>
    </row>
    <row r="59" ht="23.1" customHeight="1" outlineLevel="2" spans="1:13">
      <c r="A59" s="2">
        <v>2296013</v>
      </c>
      <c r="B59" s="2" t="s">
        <v>1332</v>
      </c>
      <c r="C59" s="2">
        <v>179</v>
      </c>
      <c r="D59" s="2">
        <v>12</v>
      </c>
      <c r="E59" s="2">
        <v>118</v>
      </c>
      <c r="F59" s="2">
        <v>0</v>
      </c>
      <c r="G59" s="2">
        <v>0</v>
      </c>
      <c r="H59" s="2">
        <v>0</v>
      </c>
      <c r="I59" s="2">
        <v>-179</v>
      </c>
      <c r="J59" s="2">
        <v>-100</v>
      </c>
      <c r="K59" s="2">
        <v>118</v>
      </c>
      <c r="L59" s="2">
        <v>106</v>
      </c>
      <c r="M59" s="2">
        <v>883.33</v>
      </c>
    </row>
    <row r="60" ht="23.1" customHeight="1" outlineLevel="2" spans="1:13">
      <c r="A60" s="2">
        <v>2296099</v>
      </c>
      <c r="B60" s="2" t="s">
        <v>1333</v>
      </c>
      <c r="C60" s="2">
        <v>30</v>
      </c>
      <c r="D60" s="2">
        <v>306</v>
      </c>
      <c r="E60" s="2">
        <v>200</v>
      </c>
      <c r="F60" s="2">
        <v>110</v>
      </c>
      <c r="G60" s="2">
        <v>35.95</v>
      </c>
      <c r="H60" s="2">
        <v>55</v>
      </c>
      <c r="I60" s="2">
        <v>80</v>
      </c>
      <c r="J60" s="2">
        <v>266.67</v>
      </c>
      <c r="K60" s="2">
        <v>460</v>
      </c>
      <c r="L60" s="2">
        <v>154</v>
      </c>
      <c r="M60" s="2">
        <v>50.33</v>
      </c>
    </row>
    <row r="61" ht="23.1" customHeight="1" spans="1:13">
      <c r="A61" s="2">
        <v>232</v>
      </c>
      <c r="B61" s="2" t="s">
        <v>1334</v>
      </c>
      <c r="C61" s="2">
        <v>4503</v>
      </c>
      <c r="D61" s="2">
        <v>4897</v>
      </c>
      <c r="E61" s="2">
        <v>986</v>
      </c>
      <c r="F61" s="2">
        <v>986</v>
      </c>
      <c r="G61" s="2">
        <v>20.13</v>
      </c>
      <c r="H61" s="2">
        <v>100</v>
      </c>
      <c r="I61" s="2">
        <v>-3517</v>
      </c>
      <c r="J61" s="2">
        <v>-78.1</v>
      </c>
      <c r="K61" s="2">
        <v>5629</v>
      </c>
      <c r="L61" s="2">
        <v>732</v>
      </c>
      <c r="M61" s="2">
        <v>14.95</v>
      </c>
    </row>
    <row r="62" ht="23.1" customHeight="1" outlineLevel="1" spans="1:13">
      <c r="A62" s="2">
        <v>23204</v>
      </c>
      <c r="B62" s="2" t="s">
        <v>1335</v>
      </c>
      <c r="C62" s="2">
        <v>4503</v>
      </c>
      <c r="D62" s="2">
        <v>4897</v>
      </c>
      <c r="E62" s="2">
        <v>986</v>
      </c>
      <c r="F62" s="2">
        <v>986</v>
      </c>
      <c r="G62" s="2">
        <v>20.13</v>
      </c>
      <c r="H62" s="2">
        <v>100</v>
      </c>
      <c r="I62" s="2">
        <v>-3517</v>
      </c>
      <c r="J62" s="2">
        <v>-78.1</v>
      </c>
      <c r="K62" s="2">
        <v>5629</v>
      </c>
      <c r="L62" s="2">
        <v>732</v>
      </c>
      <c r="M62" s="2">
        <v>14.95</v>
      </c>
    </row>
    <row r="63" ht="23.1" customHeight="1" outlineLevel="2" spans="1:13">
      <c r="A63" s="2">
        <v>2320411</v>
      </c>
      <c r="B63" s="2" t="s">
        <v>1336</v>
      </c>
      <c r="C63" s="2">
        <v>130</v>
      </c>
      <c r="D63" s="2">
        <v>130</v>
      </c>
      <c r="E63" s="2">
        <v>65</v>
      </c>
      <c r="F63" s="2">
        <v>65</v>
      </c>
      <c r="G63" s="2">
        <v>50</v>
      </c>
      <c r="H63" s="2">
        <v>100</v>
      </c>
      <c r="I63" s="2">
        <v>-65</v>
      </c>
      <c r="J63" s="2">
        <v>-50</v>
      </c>
      <c r="K63" s="2">
        <v>221</v>
      </c>
      <c r="L63" s="2">
        <v>91</v>
      </c>
      <c r="M63" s="2">
        <v>70</v>
      </c>
    </row>
    <row r="64" ht="23.1" customHeight="1" outlineLevel="2" spans="1:13">
      <c r="A64" s="2">
        <v>2320431</v>
      </c>
      <c r="B64" s="2" t="s">
        <v>1337</v>
      </c>
      <c r="C64" s="2">
        <v>327</v>
      </c>
      <c r="D64" s="2">
        <v>327</v>
      </c>
      <c r="E64" s="2">
        <v>0</v>
      </c>
      <c r="F64" s="2">
        <v>0</v>
      </c>
      <c r="G64" s="2">
        <v>0</v>
      </c>
      <c r="H64" s="2" t="s">
        <v>163</v>
      </c>
      <c r="I64" s="2">
        <v>-327</v>
      </c>
      <c r="J64" s="2">
        <v>-100</v>
      </c>
      <c r="K64" s="2">
        <v>21</v>
      </c>
      <c r="L64" s="2">
        <v>-306</v>
      </c>
      <c r="M64" s="2">
        <v>-93.58</v>
      </c>
    </row>
    <row r="65" ht="23.1" customHeight="1" outlineLevel="2" spans="1:13">
      <c r="A65" s="2">
        <v>2320433</v>
      </c>
      <c r="B65" s="2" t="s">
        <v>1338</v>
      </c>
      <c r="C65" s="2">
        <v>1493</v>
      </c>
      <c r="D65" s="2">
        <v>1493</v>
      </c>
      <c r="E65" s="2">
        <v>275</v>
      </c>
      <c r="F65" s="2">
        <v>275</v>
      </c>
      <c r="G65" s="2">
        <v>18.42</v>
      </c>
      <c r="H65" s="2">
        <v>100</v>
      </c>
      <c r="I65" s="2">
        <v>-1218</v>
      </c>
      <c r="J65" s="2">
        <v>-81.58</v>
      </c>
      <c r="K65" s="2">
        <v>1493</v>
      </c>
      <c r="L65" s="2">
        <v>0</v>
      </c>
      <c r="M65" s="2">
        <v>0</v>
      </c>
    </row>
    <row r="66" ht="30.95" customHeight="1" outlineLevel="2" spans="1:13">
      <c r="A66" s="2">
        <v>2320498</v>
      </c>
      <c r="B66" s="2" t="s">
        <v>1339</v>
      </c>
      <c r="C66" s="2">
        <v>2553</v>
      </c>
      <c r="D66" s="2">
        <v>2947</v>
      </c>
      <c r="E66" s="2">
        <v>646</v>
      </c>
      <c r="F66" s="2">
        <v>646</v>
      </c>
      <c r="G66" s="2">
        <v>21.92</v>
      </c>
      <c r="H66" s="2">
        <v>100</v>
      </c>
      <c r="I66" s="2">
        <v>-1907</v>
      </c>
      <c r="J66" s="2">
        <v>-74.7</v>
      </c>
      <c r="K66" s="2">
        <v>3894</v>
      </c>
      <c r="L66" s="2">
        <v>947</v>
      </c>
      <c r="M66" s="2">
        <v>32.13</v>
      </c>
    </row>
    <row r="67" ht="23.1" customHeight="1" spans="1:13">
      <c r="A67" s="2">
        <v>233</v>
      </c>
      <c r="B67" s="2" t="s">
        <v>1340</v>
      </c>
      <c r="C67" s="2">
        <v>35</v>
      </c>
      <c r="D67" s="2">
        <v>0</v>
      </c>
      <c r="E67" s="2">
        <v>35</v>
      </c>
      <c r="F67" s="2">
        <v>35</v>
      </c>
      <c r="G67" s="2" t="s">
        <v>163</v>
      </c>
      <c r="H67" s="2">
        <v>100</v>
      </c>
      <c r="I67" s="2">
        <v>0</v>
      </c>
      <c r="J67" s="2">
        <v>0</v>
      </c>
      <c r="K67" s="2">
        <v>0</v>
      </c>
      <c r="L67" s="2">
        <v>0</v>
      </c>
      <c r="M67" s="2" t="s">
        <v>163</v>
      </c>
    </row>
    <row r="68" ht="23.1" customHeight="1" outlineLevel="1" spans="1:13">
      <c r="A68" s="2">
        <v>23304</v>
      </c>
      <c r="B68" s="2" t="s">
        <v>1341</v>
      </c>
      <c r="C68" s="2">
        <v>35</v>
      </c>
      <c r="D68" s="2">
        <v>0</v>
      </c>
      <c r="E68" s="2">
        <v>35</v>
      </c>
      <c r="F68" s="2">
        <v>35</v>
      </c>
      <c r="G68" s="2" t="s">
        <v>163</v>
      </c>
      <c r="H68" s="2">
        <v>100</v>
      </c>
      <c r="I68" s="2">
        <v>0</v>
      </c>
      <c r="J68" s="2">
        <v>0</v>
      </c>
      <c r="K68" s="2">
        <v>0</v>
      </c>
      <c r="L68" s="2">
        <v>0</v>
      </c>
      <c r="M68" s="2" t="s">
        <v>163</v>
      </c>
    </row>
    <row r="69" ht="23.1" customHeight="1" outlineLevel="2" spans="1:13">
      <c r="A69" s="2">
        <v>2330431</v>
      </c>
      <c r="B69" s="2" t="s">
        <v>1342</v>
      </c>
      <c r="C69" s="2"/>
      <c r="D69" s="2">
        <v>0</v>
      </c>
      <c r="E69" s="2">
        <v>2</v>
      </c>
      <c r="F69" s="2">
        <v>2</v>
      </c>
      <c r="G69" s="2" t="s">
        <v>163</v>
      </c>
      <c r="H69" s="2">
        <v>100</v>
      </c>
      <c r="I69" s="2">
        <v>2</v>
      </c>
      <c r="J69" s="2" t="s">
        <v>163</v>
      </c>
      <c r="K69" s="2">
        <v>0</v>
      </c>
      <c r="L69" s="2">
        <v>0</v>
      </c>
      <c r="M69" s="2" t="s">
        <v>163</v>
      </c>
    </row>
    <row r="70" ht="23.1" customHeight="1" outlineLevel="2" spans="1:13">
      <c r="A70" s="2">
        <v>2330498</v>
      </c>
      <c r="B70" s="2" t="s">
        <v>1343</v>
      </c>
      <c r="C70" s="2">
        <v>35</v>
      </c>
      <c r="D70" s="2">
        <v>0</v>
      </c>
      <c r="E70" s="2">
        <v>33</v>
      </c>
      <c r="F70" s="2">
        <v>33</v>
      </c>
      <c r="G70" s="2" t="s">
        <v>163</v>
      </c>
      <c r="H70" s="2">
        <v>100</v>
      </c>
      <c r="I70" s="2">
        <v>-2</v>
      </c>
      <c r="J70" s="2">
        <v>-5.71</v>
      </c>
      <c r="K70" s="2">
        <v>0</v>
      </c>
      <c r="L70" s="2">
        <v>0</v>
      </c>
      <c r="M70" s="2" t="s">
        <v>163</v>
      </c>
    </row>
    <row r="71" ht="23.1" customHeight="1" spans="1:13">
      <c r="A71" s="2"/>
      <c r="B71" s="2" t="s">
        <v>620</v>
      </c>
      <c r="C71" s="2">
        <v>2000</v>
      </c>
      <c r="D71" s="2">
        <v>80950</v>
      </c>
      <c r="E71" s="2">
        <v>14000</v>
      </c>
      <c r="F71" s="2">
        <v>14000</v>
      </c>
      <c r="G71" s="2">
        <v>17.29</v>
      </c>
      <c r="H71" s="2">
        <v>100</v>
      </c>
      <c r="I71" s="2">
        <v>12000</v>
      </c>
      <c r="J71" s="2">
        <v>600</v>
      </c>
      <c r="K71" s="2">
        <v>66659</v>
      </c>
      <c r="L71" s="2">
        <v>-14291</v>
      </c>
      <c r="M71" s="2">
        <v>-17.65</v>
      </c>
    </row>
    <row r="72" ht="23.1" customHeight="1" spans="1:13">
      <c r="A72" s="2"/>
      <c r="B72" s="2" t="s">
        <v>1344</v>
      </c>
      <c r="C72" s="2"/>
      <c r="D72" s="2"/>
      <c r="E72" s="2"/>
      <c r="F72" s="2"/>
      <c r="G72" s="2" t="s">
        <v>163</v>
      </c>
      <c r="H72" s="2" t="s">
        <v>163</v>
      </c>
      <c r="I72" s="2">
        <v>0</v>
      </c>
      <c r="J72" s="2" t="s">
        <v>163</v>
      </c>
      <c r="K72" s="2"/>
      <c r="L72" s="2">
        <v>0</v>
      </c>
      <c r="M72" s="2" t="s">
        <v>163</v>
      </c>
    </row>
    <row r="73" ht="23.1" customHeight="1" spans="1:13">
      <c r="A73" s="2"/>
      <c r="B73" s="2" t="s">
        <v>1345</v>
      </c>
      <c r="C73" s="2"/>
      <c r="D73" s="2"/>
      <c r="E73" s="2"/>
      <c r="F73" s="2"/>
      <c r="G73" s="2" t="s">
        <v>163</v>
      </c>
      <c r="H73" s="2" t="s">
        <v>163</v>
      </c>
      <c r="I73" s="2">
        <v>0</v>
      </c>
      <c r="J73" s="2" t="s">
        <v>163</v>
      </c>
      <c r="K73" s="2"/>
      <c r="L73" s="2">
        <v>0</v>
      </c>
      <c r="M73" s="2" t="s">
        <v>163</v>
      </c>
    </row>
    <row r="74" ht="23.1" customHeight="1" spans="1:13">
      <c r="A74" s="2"/>
      <c r="B74" s="2" t="s">
        <v>1346</v>
      </c>
      <c r="C74" s="2">
        <v>2000</v>
      </c>
      <c r="D74" s="2">
        <v>72950</v>
      </c>
      <c r="E74" s="2">
        <v>6000</v>
      </c>
      <c r="F74" s="2">
        <v>6000</v>
      </c>
      <c r="G74" s="2">
        <v>8.22</v>
      </c>
      <c r="H74" s="2">
        <v>100</v>
      </c>
      <c r="I74" s="2">
        <v>4000</v>
      </c>
      <c r="J74" s="2">
        <v>200</v>
      </c>
      <c r="K74" s="2">
        <v>66659</v>
      </c>
      <c r="L74" s="2">
        <v>-6291</v>
      </c>
      <c r="M74" s="2">
        <v>-8.62</v>
      </c>
    </row>
    <row r="75" ht="23.1" customHeight="1" spans="1:13">
      <c r="A75" s="2"/>
      <c r="B75" s="2" t="s">
        <v>1347</v>
      </c>
      <c r="C75" s="2"/>
      <c r="D75" s="2"/>
      <c r="E75" s="2"/>
      <c r="F75" s="2"/>
      <c r="G75" s="2" t="s">
        <v>163</v>
      </c>
      <c r="H75" s="2" t="s">
        <v>163</v>
      </c>
      <c r="I75" s="2">
        <v>0</v>
      </c>
      <c r="J75" s="2" t="s">
        <v>163</v>
      </c>
      <c r="K75" s="2"/>
      <c r="L75" s="2">
        <v>0</v>
      </c>
      <c r="M75" s="2" t="s">
        <v>163</v>
      </c>
    </row>
    <row r="76" ht="23.1" customHeight="1" spans="1:13">
      <c r="A76" s="2"/>
      <c r="B76" s="2" t="s">
        <v>1348</v>
      </c>
      <c r="C76" s="2"/>
      <c r="D76" s="2">
        <v>8000</v>
      </c>
      <c r="E76" s="2">
        <v>8000</v>
      </c>
      <c r="F76" s="2">
        <v>8000</v>
      </c>
      <c r="G76" s="2">
        <v>100</v>
      </c>
      <c r="H76" s="2">
        <v>100</v>
      </c>
      <c r="I76" s="2">
        <v>8000</v>
      </c>
      <c r="J76" s="2" t="s">
        <v>163</v>
      </c>
      <c r="K76" s="2"/>
      <c r="L76" s="2">
        <v>-8000</v>
      </c>
      <c r="M76" s="2">
        <v>-100</v>
      </c>
    </row>
    <row r="77" ht="23.1" customHeight="1" spans="1:13">
      <c r="A77" s="2"/>
      <c r="B77" s="2" t="s">
        <v>630</v>
      </c>
      <c r="C77" s="2">
        <v>51417</v>
      </c>
      <c r="D77" s="2">
        <v>0</v>
      </c>
      <c r="E77" s="2">
        <v>91921</v>
      </c>
      <c r="F77" s="2">
        <v>56093</v>
      </c>
      <c r="G77" s="2" t="s">
        <v>163</v>
      </c>
      <c r="H77" s="2">
        <v>61.02</v>
      </c>
      <c r="I77" s="2">
        <v>4676</v>
      </c>
      <c r="J77" s="2">
        <v>9.09</v>
      </c>
      <c r="K77" s="2">
        <v>0</v>
      </c>
      <c r="L77" s="2">
        <v>0</v>
      </c>
      <c r="M77" s="2" t="s">
        <v>163</v>
      </c>
    </row>
    <row r="78" ht="23.1" customHeight="1" spans="1:13">
      <c r="A78" s="2"/>
      <c r="B78" s="2" t="s">
        <v>1349</v>
      </c>
      <c r="C78" s="2">
        <v>90872</v>
      </c>
      <c r="D78" s="2">
        <v>169700</v>
      </c>
      <c r="E78" s="2">
        <v>202902</v>
      </c>
      <c r="F78" s="2">
        <v>110981</v>
      </c>
      <c r="G78" s="2">
        <v>65.4</v>
      </c>
      <c r="H78" s="2">
        <v>54.7</v>
      </c>
      <c r="I78" s="2">
        <v>20109</v>
      </c>
      <c r="J78" s="2">
        <v>22.13</v>
      </c>
      <c r="K78" s="2">
        <v>151977</v>
      </c>
      <c r="L78" s="2">
        <v>-17723</v>
      </c>
      <c r="M78" s="2">
        <v>-10.44</v>
      </c>
    </row>
    <row r="80" ht="18.75" customHeight="1"/>
  </sheetData>
  <mergeCells count="14">
    <mergeCell ref="A1:M1"/>
    <mergeCell ref="D3:J3"/>
    <mergeCell ref="K3:M3"/>
    <mergeCell ref="I4:J4"/>
    <mergeCell ref="L4:M4"/>
    <mergeCell ref="A3:A5"/>
    <mergeCell ref="B3:B5"/>
    <mergeCell ref="C3:C5"/>
    <mergeCell ref="D4:D5"/>
    <mergeCell ref="E4:E5"/>
    <mergeCell ref="F4:F5"/>
    <mergeCell ref="G4:G5"/>
    <mergeCell ref="H4:H5"/>
    <mergeCell ref="K4:K5"/>
  </mergeCells>
  <printOptions horizontalCentered="1"/>
  <pageMargins left="0.511805555555556" right="0.432638888888889" top="0.590277777777778" bottom="0.590277777777778" header="0.196527777777778" footer="0.196527777777778"/>
  <pageSetup paperSize="9" scale="81" firstPageNumber="50" fitToHeight="3" orientation="landscape" useFirstPageNumber="1"/>
  <headerFooter alignWithMargins="0">
    <oddFooter>&amp;C- &amp;P -
</oddFooter>
  </headerFooter>
  <rowBreaks count="1" manualBreakCount="1">
    <brk id="7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C223"/>
  <sheetViews>
    <sheetView showZeros="0" workbookViewId="0">
      <pane xSplit="2" ySplit="6" topLeftCell="C31" activePane="bottomRight" state="frozen"/>
      <selection/>
      <selection pane="topRight"/>
      <selection pane="bottomLeft"/>
      <selection pane="bottomRight" activeCell="B12" sqref="B12"/>
    </sheetView>
  </sheetViews>
  <sheetFormatPr defaultColWidth="9" defaultRowHeight="14.25" outlineLevelCol="2"/>
  <cols>
    <col min="1" max="1" width="18.5" customWidth="1"/>
    <col min="2" max="2" width="57.375" customWidth="1"/>
    <col min="3" max="3" width="29.625" customWidth="1"/>
  </cols>
  <sheetData>
    <row r="1" ht="35.25" customHeight="1" spans="1:3">
      <c r="A1" s="1" t="s">
        <v>1350</v>
      </c>
      <c r="B1" s="1"/>
      <c r="C1" s="1"/>
    </row>
    <row r="2" ht="18" customHeight="1" spans="3:3">
      <c r="C2" t="s">
        <v>1351</v>
      </c>
    </row>
    <row r="3" ht="21.95" customHeight="1" spans="1:3">
      <c r="A3" s="7" t="s">
        <v>153</v>
      </c>
      <c r="B3" s="7" t="s">
        <v>25</v>
      </c>
      <c r="C3" s="7" t="s">
        <v>1352</v>
      </c>
    </row>
    <row r="4" ht="21.95" customHeight="1" spans="1:3">
      <c r="A4" s="7"/>
      <c r="B4" s="7"/>
      <c r="C4" s="7"/>
    </row>
    <row r="5" ht="21.95" customHeight="1" spans="1:3">
      <c r="A5" s="7"/>
      <c r="B5" s="7"/>
      <c r="C5" s="7"/>
    </row>
    <row r="6" ht="31.5" customHeight="1" spans="1:3">
      <c r="A6" s="7"/>
      <c r="B6" s="7"/>
      <c r="C6" s="7"/>
    </row>
    <row r="7" ht="20.1" customHeight="1" spans="1:3">
      <c r="A7" s="2"/>
      <c r="B7" s="2" t="s">
        <v>1284</v>
      </c>
      <c r="C7" s="2">
        <v>26105</v>
      </c>
    </row>
    <row r="8" ht="20.1" customHeight="1" spans="1:3">
      <c r="A8" s="2">
        <v>207</v>
      </c>
      <c r="B8" s="2" t="s">
        <v>1285</v>
      </c>
      <c r="C8" s="2">
        <v>0</v>
      </c>
    </row>
    <row r="9" outlineLevel="1" spans="1:3">
      <c r="A9" s="2">
        <v>20707</v>
      </c>
      <c r="B9" s="2" t="s">
        <v>1286</v>
      </c>
      <c r="C9" s="2">
        <v>0</v>
      </c>
    </row>
    <row r="10" ht="20.1" customHeight="1" outlineLevel="2" spans="1:3">
      <c r="A10" s="2">
        <v>2070701</v>
      </c>
      <c r="B10" s="2" t="s">
        <v>1287</v>
      </c>
      <c r="C10" s="2">
        <v>0</v>
      </c>
    </row>
    <row r="11" ht="20.1" customHeight="1" outlineLevel="2" spans="1:3">
      <c r="A11" s="2">
        <v>2070702</v>
      </c>
      <c r="B11" s="2" t="s">
        <v>1288</v>
      </c>
      <c r="C11" s="2">
        <v>0</v>
      </c>
    </row>
    <row r="12" ht="20.1" customHeight="1" outlineLevel="2" spans="1:3">
      <c r="A12" s="2">
        <v>2070703</v>
      </c>
      <c r="B12" s="2" t="s">
        <v>1353</v>
      </c>
      <c r="C12" s="2">
        <v>0</v>
      </c>
    </row>
    <row r="13" ht="20.1" customHeight="1" outlineLevel="2" spans="1:3">
      <c r="A13" s="2">
        <v>2070704</v>
      </c>
      <c r="B13" s="2" t="s">
        <v>1354</v>
      </c>
      <c r="C13" s="2">
        <v>0</v>
      </c>
    </row>
    <row r="14" ht="27" customHeight="1" outlineLevel="2" spans="1:3">
      <c r="A14" s="2">
        <v>2070799</v>
      </c>
      <c r="B14" s="2" t="s">
        <v>1289</v>
      </c>
      <c r="C14" s="2">
        <v>0</v>
      </c>
    </row>
    <row r="15" ht="23.25" customHeight="1" outlineLevel="1" spans="1:3">
      <c r="A15" s="2">
        <v>20709</v>
      </c>
      <c r="B15" s="2" t="s">
        <v>1355</v>
      </c>
      <c r="C15" s="2">
        <v>0</v>
      </c>
    </row>
    <row r="16" ht="20.1" customHeight="1" outlineLevel="2" spans="1:3">
      <c r="A16" s="2">
        <v>2070901</v>
      </c>
      <c r="B16" s="2" t="s">
        <v>1356</v>
      </c>
      <c r="C16" s="2">
        <v>0</v>
      </c>
    </row>
    <row r="17" ht="20.1" customHeight="1" outlineLevel="2" spans="1:3">
      <c r="A17" s="2">
        <v>2070902</v>
      </c>
      <c r="B17" s="2" t="s">
        <v>1357</v>
      </c>
      <c r="C17" s="2">
        <v>0</v>
      </c>
    </row>
    <row r="18" ht="20.1" customHeight="1" outlineLevel="2" spans="1:3">
      <c r="A18" s="2">
        <v>2070903</v>
      </c>
      <c r="B18" s="2" t="s">
        <v>1358</v>
      </c>
      <c r="C18" s="2">
        <v>0</v>
      </c>
    </row>
    <row r="19" ht="20.1" customHeight="1" outlineLevel="2" spans="1:3">
      <c r="A19" s="2">
        <v>2070904</v>
      </c>
      <c r="B19" s="2" t="s">
        <v>1359</v>
      </c>
      <c r="C19" s="2">
        <v>0</v>
      </c>
    </row>
    <row r="20" ht="20.1" customHeight="1" outlineLevel="2" spans="1:3">
      <c r="A20" s="2">
        <v>2070999</v>
      </c>
      <c r="B20" s="2" t="s">
        <v>1360</v>
      </c>
      <c r="C20" s="2">
        <v>0</v>
      </c>
    </row>
    <row r="21" outlineLevel="1" spans="1:3">
      <c r="A21" s="2">
        <v>20710</v>
      </c>
      <c r="B21" s="2" t="s">
        <v>1361</v>
      </c>
      <c r="C21" s="2">
        <v>0</v>
      </c>
    </row>
    <row r="22" ht="27" customHeight="1" outlineLevel="2" spans="1:3">
      <c r="A22" s="2">
        <v>2071001</v>
      </c>
      <c r="B22" s="2" t="s">
        <v>1362</v>
      </c>
      <c r="C22" s="2">
        <v>0</v>
      </c>
    </row>
    <row r="23" outlineLevel="2" spans="1:3">
      <c r="A23" s="2">
        <v>2071099</v>
      </c>
      <c r="B23" s="2" t="s">
        <v>1363</v>
      </c>
      <c r="C23" s="2">
        <v>0</v>
      </c>
    </row>
    <row r="24" ht="20.1" customHeight="1" spans="1:3">
      <c r="A24" s="2">
        <v>208</v>
      </c>
      <c r="B24" s="2" t="s">
        <v>1290</v>
      </c>
      <c r="C24" s="2">
        <v>0</v>
      </c>
    </row>
    <row r="25" ht="20.1" customHeight="1" outlineLevel="1" spans="1:3">
      <c r="A25" s="2">
        <v>20822</v>
      </c>
      <c r="B25" s="2" t="s">
        <v>1317</v>
      </c>
      <c r="C25" s="2">
        <v>0</v>
      </c>
    </row>
    <row r="26" ht="20.1" customHeight="1" outlineLevel="2" spans="1:3">
      <c r="A26" s="2">
        <v>2082201</v>
      </c>
      <c r="B26" s="2" t="s">
        <v>1318</v>
      </c>
      <c r="C26" s="2">
        <v>0</v>
      </c>
    </row>
    <row r="27" ht="20.1" customHeight="1" outlineLevel="2" spans="1:3">
      <c r="A27" s="2">
        <v>2082202</v>
      </c>
      <c r="B27" s="2" t="s">
        <v>1314</v>
      </c>
      <c r="C27" s="2">
        <v>0</v>
      </c>
    </row>
    <row r="28" ht="27" customHeight="1" outlineLevel="2" spans="1:3">
      <c r="A28" s="2">
        <v>2082299</v>
      </c>
      <c r="B28" s="2" t="s">
        <v>1319</v>
      </c>
      <c r="C28" s="2">
        <v>0</v>
      </c>
    </row>
    <row r="29" ht="27" customHeight="1" outlineLevel="1" spans="1:3">
      <c r="A29" s="2">
        <v>20823</v>
      </c>
      <c r="B29" s="2" t="s">
        <v>1320</v>
      </c>
      <c r="C29" s="2">
        <v>0</v>
      </c>
    </row>
    <row r="30" ht="20.1" customHeight="1" outlineLevel="2" spans="1:3">
      <c r="A30" s="2">
        <v>2082301</v>
      </c>
      <c r="B30" s="2" t="s">
        <v>1318</v>
      </c>
      <c r="C30" s="2">
        <v>0</v>
      </c>
    </row>
    <row r="31" ht="20.1" customHeight="1" outlineLevel="2" spans="1:3">
      <c r="A31" s="2">
        <v>2082302</v>
      </c>
      <c r="B31" s="2" t="s">
        <v>1314</v>
      </c>
      <c r="C31" s="2">
        <v>0</v>
      </c>
    </row>
    <row r="32" ht="20.1" customHeight="1" outlineLevel="2" spans="1:3">
      <c r="A32" s="2">
        <v>2082399</v>
      </c>
      <c r="B32" s="2" t="s">
        <v>1364</v>
      </c>
      <c r="C32" s="2">
        <v>0</v>
      </c>
    </row>
    <row r="33" ht="27" customHeight="1" outlineLevel="1" spans="1:3">
      <c r="A33" s="2">
        <v>20829</v>
      </c>
      <c r="B33" s="2" t="s">
        <v>1365</v>
      </c>
      <c r="C33" s="2">
        <v>0</v>
      </c>
    </row>
    <row r="34" ht="20.1" customHeight="1" outlineLevel="2" spans="1:3">
      <c r="A34" s="2">
        <v>2082901</v>
      </c>
      <c r="B34" s="2" t="s">
        <v>1314</v>
      </c>
      <c r="C34" s="2">
        <v>0</v>
      </c>
    </row>
    <row r="35" outlineLevel="2" spans="1:3">
      <c r="A35" s="2">
        <v>2082999</v>
      </c>
      <c r="B35" s="2" t="s">
        <v>1366</v>
      </c>
      <c r="C35" s="2">
        <v>0</v>
      </c>
    </row>
    <row r="36" ht="20.1" customHeight="1" spans="1:3">
      <c r="A36" s="2">
        <v>211</v>
      </c>
      <c r="B36" s="2" t="s">
        <v>1291</v>
      </c>
      <c r="C36" s="2">
        <v>0</v>
      </c>
    </row>
    <row r="37" ht="20.1" customHeight="1" outlineLevel="1" spans="1:3">
      <c r="A37" s="2">
        <v>21160</v>
      </c>
      <c r="B37" s="2" t="s">
        <v>1367</v>
      </c>
      <c r="C37" s="2">
        <v>0</v>
      </c>
    </row>
    <row r="38" ht="20.1" customHeight="1" outlineLevel="2" spans="1:3">
      <c r="A38" s="2">
        <v>2116101</v>
      </c>
      <c r="B38" s="2" t="s">
        <v>1368</v>
      </c>
      <c r="C38" s="2">
        <v>0</v>
      </c>
    </row>
    <row r="39" ht="20.1" customHeight="1" outlineLevel="2" spans="1:3">
      <c r="A39" s="2">
        <v>2116102</v>
      </c>
      <c r="B39" s="2" t="s">
        <v>1369</v>
      </c>
      <c r="C39" s="2">
        <v>0</v>
      </c>
    </row>
    <row r="40" ht="20.1" customHeight="1" outlineLevel="2" spans="1:3">
      <c r="A40" s="2">
        <v>2116103</v>
      </c>
      <c r="B40" s="2" t="s">
        <v>1370</v>
      </c>
      <c r="C40" s="2">
        <v>0</v>
      </c>
    </row>
    <row r="41" ht="27" customHeight="1" outlineLevel="2" spans="1:3">
      <c r="A41" s="2">
        <v>2116099</v>
      </c>
      <c r="B41" s="2" t="s">
        <v>1371</v>
      </c>
      <c r="C41" s="2">
        <v>0</v>
      </c>
    </row>
    <row r="42" ht="20.1" customHeight="1" outlineLevel="1" spans="1:3">
      <c r="A42" s="2">
        <v>21161</v>
      </c>
      <c r="B42" s="2" t="s">
        <v>1372</v>
      </c>
      <c r="C42" s="2">
        <v>0</v>
      </c>
    </row>
    <row r="43" ht="20.1" customHeight="1" outlineLevel="2" spans="1:3">
      <c r="A43" s="2">
        <v>2116101</v>
      </c>
      <c r="B43" s="2" t="s">
        <v>1373</v>
      </c>
      <c r="C43" s="2">
        <v>0</v>
      </c>
    </row>
    <row r="44" ht="20.1" customHeight="1" outlineLevel="2" spans="1:3">
      <c r="A44" s="2">
        <v>2116102</v>
      </c>
      <c r="B44" s="2" t="s">
        <v>1374</v>
      </c>
      <c r="C44" s="2">
        <v>0</v>
      </c>
    </row>
    <row r="45" ht="20.1" customHeight="1" outlineLevel="2" spans="1:3">
      <c r="A45" s="2">
        <v>2116103</v>
      </c>
      <c r="B45" s="2" t="s">
        <v>1375</v>
      </c>
      <c r="C45" s="2">
        <v>0</v>
      </c>
    </row>
    <row r="46" ht="27" customHeight="1" outlineLevel="2" spans="1:3">
      <c r="A46" s="2">
        <v>2116104</v>
      </c>
      <c r="B46" s="2" t="s">
        <v>1376</v>
      </c>
      <c r="C46" s="2">
        <v>0</v>
      </c>
    </row>
    <row r="47" ht="20.1" customHeight="1" spans="1:3">
      <c r="A47" s="2">
        <v>212</v>
      </c>
      <c r="B47" s="2" t="s">
        <v>1292</v>
      </c>
      <c r="C47" s="2">
        <v>20476</v>
      </c>
    </row>
    <row r="48" ht="27" customHeight="1" outlineLevel="1" spans="1:3">
      <c r="A48" s="2">
        <v>21208</v>
      </c>
      <c r="B48" s="2" t="s">
        <v>1293</v>
      </c>
      <c r="C48" s="2">
        <v>19930</v>
      </c>
    </row>
    <row r="49" ht="20.1" customHeight="1" outlineLevel="2" spans="1:3">
      <c r="A49" s="2">
        <v>2120801</v>
      </c>
      <c r="B49" s="2" t="s">
        <v>1294</v>
      </c>
      <c r="C49" s="2">
        <v>5000</v>
      </c>
    </row>
    <row r="50" ht="20.1" customHeight="1" outlineLevel="2" spans="1:3">
      <c r="A50" s="2">
        <v>2120802</v>
      </c>
      <c r="B50" s="2" t="s">
        <v>1295</v>
      </c>
      <c r="C50" s="2">
        <v>70</v>
      </c>
    </row>
    <row r="51" ht="20.1" customHeight="1" outlineLevel="2" spans="1:3">
      <c r="A51" s="2">
        <v>2120803</v>
      </c>
      <c r="B51" s="2" t="s">
        <v>1310</v>
      </c>
      <c r="C51" s="2">
        <v>0</v>
      </c>
    </row>
    <row r="52" ht="20.1" customHeight="1" outlineLevel="2" spans="1:3">
      <c r="A52" s="2">
        <v>2120804</v>
      </c>
      <c r="B52" s="2" t="s">
        <v>1296</v>
      </c>
      <c r="C52" s="2">
        <v>240</v>
      </c>
    </row>
    <row r="53" ht="20.1" customHeight="1" outlineLevel="2" spans="1:3">
      <c r="A53" s="2">
        <v>2120805</v>
      </c>
      <c r="B53" s="2" t="s">
        <v>1297</v>
      </c>
      <c r="C53" s="2">
        <v>481</v>
      </c>
    </row>
    <row r="54" ht="20.1" customHeight="1" outlineLevel="2" spans="1:3">
      <c r="A54" s="2">
        <v>2120806</v>
      </c>
      <c r="B54" s="2" t="s">
        <v>1377</v>
      </c>
      <c r="C54" s="2">
        <v>0</v>
      </c>
    </row>
    <row r="55" ht="20.1" customHeight="1" outlineLevel="2" spans="1:3">
      <c r="A55" s="2">
        <v>2120807</v>
      </c>
      <c r="B55" s="2" t="s">
        <v>1378</v>
      </c>
      <c r="C55" s="2">
        <v>0</v>
      </c>
    </row>
    <row r="56" ht="20.1" customHeight="1" outlineLevel="2" spans="1:3">
      <c r="A56" s="2">
        <v>2120809</v>
      </c>
      <c r="B56" s="2" t="s">
        <v>1379</v>
      </c>
      <c r="C56" s="2">
        <v>0</v>
      </c>
    </row>
    <row r="57" ht="20.1" customHeight="1" outlineLevel="2" spans="1:3">
      <c r="A57" s="2">
        <v>2120810</v>
      </c>
      <c r="B57" s="2" t="s">
        <v>1380</v>
      </c>
      <c r="C57" s="2">
        <v>0</v>
      </c>
    </row>
    <row r="58" ht="20.1" customHeight="1" outlineLevel="2" spans="1:3">
      <c r="A58" s="2">
        <v>2120811</v>
      </c>
      <c r="B58" s="2" t="s">
        <v>1381</v>
      </c>
      <c r="C58" s="2">
        <v>0</v>
      </c>
    </row>
    <row r="59" ht="20.1" customHeight="1" outlineLevel="2" spans="1:3">
      <c r="A59" s="2">
        <v>2120813</v>
      </c>
      <c r="B59" s="2" t="s">
        <v>1382</v>
      </c>
      <c r="C59" s="2">
        <v>0</v>
      </c>
    </row>
    <row r="60" ht="20.1" customHeight="1" outlineLevel="2" spans="1:3">
      <c r="A60" s="2">
        <v>2120814</v>
      </c>
      <c r="B60" s="2" t="s">
        <v>1383</v>
      </c>
      <c r="C60" s="2">
        <v>0</v>
      </c>
    </row>
    <row r="61" ht="20.1" customHeight="1" outlineLevel="2" spans="1:3">
      <c r="A61" s="2">
        <v>2120815</v>
      </c>
      <c r="B61" s="2" t="s">
        <v>1384</v>
      </c>
      <c r="C61" s="2">
        <v>0</v>
      </c>
    </row>
    <row r="62" ht="20.1" customHeight="1" outlineLevel="2" spans="1:3">
      <c r="A62" s="2">
        <v>2120816</v>
      </c>
      <c r="B62" s="2" t="s">
        <v>1298</v>
      </c>
      <c r="C62" s="2">
        <v>0</v>
      </c>
    </row>
    <row r="63" ht="27" customHeight="1" outlineLevel="2" spans="1:3">
      <c r="A63" s="2">
        <v>2120899</v>
      </c>
      <c r="B63" s="2" t="s">
        <v>1299</v>
      </c>
      <c r="C63" s="2">
        <v>14139</v>
      </c>
    </row>
    <row r="64" ht="27" customHeight="1" outlineLevel="1" spans="1:3">
      <c r="A64" s="2">
        <v>21210</v>
      </c>
      <c r="B64" s="2" t="s">
        <v>1385</v>
      </c>
      <c r="C64" s="2">
        <v>0</v>
      </c>
    </row>
    <row r="65" ht="20.1" customHeight="1" outlineLevel="2" spans="1:3">
      <c r="A65" s="2">
        <v>2121001</v>
      </c>
      <c r="B65" s="2" t="s">
        <v>1294</v>
      </c>
      <c r="C65" s="2">
        <v>0</v>
      </c>
    </row>
    <row r="66" ht="20.1" customHeight="1" outlineLevel="2" spans="1:3">
      <c r="A66" s="2">
        <v>2121002</v>
      </c>
      <c r="B66" s="2" t="s">
        <v>1295</v>
      </c>
      <c r="C66" s="2">
        <v>0</v>
      </c>
    </row>
    <row r="67" ht="20.1" customHeight="1" outlineLevel="2" spans="1:3">
      <c r="A67" s="2">
        <v>2121099</v>
      </c>
      <c r="B67" s="2" t="s">
        <v>1386</v>
      </c>
      <c r="C67" s="2">
        <v>0</v>
      </c>
    </row>
    <row r="68" ht="27" customHeight="1" outlineLevel="1" spans="1:3">
      <c r="A68" s="2">
        <v>21211</v>
      </c>
      <c r="B68" s="2" t="s">
        <v>1387</v>
      </c>
      <c r="C68" s="2">
        <v>0</v>
      </c>
    </row>
    <row r="69" ht="27" customHeight="1" outlineLevel="1" spans="1:3">
      <c r="A69" s="2">
        <v>21213</v>
      </c>
      <c r="B69" s="2" t="s">
        <v>1300</v>
      </c>
      <c r="C69" s="2">
        <v>336</v>
      </c>
    </row>
    <row r="70" ht="20.1" customHeight="1" outlineLevel="2" spans="1:3">
      <c r="A70" s="2">
        <v>2121301</v>
      </c>
      <c r="B70" s="2" t="s">
        <v>1301</v>
      </c>
      <c r="C70" s="2">
        <v>250</v>
      </c>
    </row>
    <row r="71" ht="20.1" customHeight="1" outlineLevel="2" spans="1:3">
      <c r="A71" s="2">
        <v>2121302</v>
      </c>
      <c r="B71" s="2" t="s">
        <v>1302</v>
      </c>
      <c r="C71" s="2">
        <v>86</v>
      </c>
    </row>
    <row r="72" ht="20.1" customHeight="1" outlineLevel="2" spans="1:3">
      <c r="A72" s="2">
        <v>2121303</v>
      </c>
      <c r="B72" s="2" t="s">
        <v>1388</v>
      </c>
      <c r="C72" s="2">
        <v>0</v>
      </c>
    </row>
    <row r="73" ht="20.1" customHeight="1" outlineLevel="2" spans="1:3">
      <c r="A73" s="2">
        <v>2121304</v>
      </c>
      <c r="B73" s="2" t="s">
        <v>1389</v>
      </c>
      <c r="C73" s="2">
        <v>0</v>
      </c>
    </row>
    <row r="74" ht="27" customHeight="1" outlineLevel="2" spans="1:3">
      <c r="A74" s="2">
        <v>2121399</v>
      </c>
      <c r="B74" s="2" t="s">
        <v>1303</v>
      </c>
      <c r="C74" s="2">
        <v>0</v>
      </c>
    </row>
    <row r="75" ht="27" customHeight="1" outlineLevel="1" spans="1:3">
      <c r="A75" s="2">
        <v>21214</v>
      </c>
      <c r="B75" s="2" t="s">
        <v>1304</v>
      </c>
      <c r="C75" s="2">
        <v>0</v>
      </c>
    </row>
    <row r="76" ht="20.1" customHeight="1" outlineLevel="2" spans="1:3">
      <c r="A76" s="2">
        <v>2121401</v>
      </c>
      <c r="B76" s="2" t="s">
        <v>1305</v>
      </c>
      <c r="C76" s="2">
        <v>0</v>
      </c>
    </row>
    <row r="77" ht="20.1" customHeight="1" outlineLevel="2" spans="1:3">
      <c r="A77" s="2">
        <v>2121402</v>
      </c>
      <c r="B77" s="2" t="s">
        <v>1306</v>
      </c>
      <c r="C77" s="2">
        <v>0</v>
      </c>
    </row>
    <row r="78" ht="20.1" customHeight="1" outlineLevel="2" spans="1:3">
      <c r="A78" s="2">
        <v>2121499</v>
      </c>
      <c r="B78" s="2" t="s">
        <v>1308</v>
      </c>
      <c r="C78" s="2">
        <v>0</v>
      </c>
    </row>
    <row r="79" ht="27" customHeight="1" outlineLevel="1" spans="1:3">
      <c r="A79" s="2">
        <v>21215</v>
      </c>
      <c r="B79" s="2" t="s">
        <v>1390</v>
      </c>
      <c r="C79" s="2">
        <v>0</v>
      </c>
    </row>
    <row r="80" ht="20.1" customHeight="1" outlineLevel="2" spans="1:3">
      <c r="A80" s="2">
        <v>2121501</v>
      </c>
      <c r="B80" s="2" t="s">
        <v>1294</v>
      </c>
      <c r="C80" s="2">
        <v>0</v>
      </c>
    </row>
    <row r="81" ht="20.1" customHeight="1" outlineLevel="2" spans="1:3">
      <c r="A81" s="2">
        <v>2121502</v>
      </c>
      <c r="B81" s="2" t="s">
        <v>1295</v>
      </c>
      <c r="C81" s="2">
        <v>0</v>
      </c>
    </row>
    <row r="82" outlineLevel="2" spans="1:3">
      <c r="A82" s="2">
        <v>2121599</v>
      </c>
      <c r="B82" s="2" t="s">
        <v>1391</v>
      </c>
      <c r="C82" s="2">
        <v>0</v>
      </c>
    </row>
    <row r="83" ht="27" customHeight="1" outlineLevel="1" spans="1:3">
      <c r="A83" s="2">
        <v>21216</v>
      </c>
      <c r="B83" s="2" t="s">
        <v>1392</v>
      </c>
      <c r="C83" s="2">
        <v>0</v>
      </c>
    </row>
    <row r="84" ht="20.1" customHeight="1" outlineLevel="2" spans="1:3">
      <c r="A84" s="2">
        <v>2121601</v>
      </c>
      <c r="B84" s="2" t="s">
        <v>1294</v>
      </c>
      <c r="C84" s="2">
        <v>0</v>
      </c>
    </row>
    <row r="85" ht="20.1" customHeight="1" outlineLevel="2" spans="1:3">
      <c r="A85" s="2">
        <v>2121602</v>
      </c>
      <c r="B85" s="2" t="s">
        <v>1295</v>
      </c>
      <c r="C85" s="2">
        <v>0</v>
      </c>
    </row>
    <row r="86" ht="18.95" customHeight="1" outlineLevel="2" spans="1:3">
      <c r="A86" s="2">
        <v>2121699</v>
      </c>
      <c r="B86" s="2" t="s">
        <v>1393</v>
      </c>
      <c r="C86" s="2">
        <v>0</v>
      </c>
    </row>
    <row r="87" ht="27" customHeight="1" outlineLevel="1" spans="1:3">
      <c r="A87" s="2">
        <v>21217</v>
      </c>
      <c r="B87" s="2" t="s">
        <v>1394</v>
      </c>
      <c r="C87" s="2">
        <v>0</v>
      </c>
    </row>
    <row r="88" ht="20.1" customHeight="1" outlineLevel="2" spans="1:3">
      <c r="A88" s="2">
        <v>2121701</v>
      </c>
      <c r="B88" s="2" t="s">
        <v>1301</v>
      </c>
      <c r="C88" s="2">
        <v>0</v>
      </c>
    </row>
    <row r="89" ht="20.1" customHeight="1" outlineLevel="2" spans="1:3">
      <c r="A89" s="2">
        <v>2121702</v>
      </c>
      <c r="B89" s="2" t="s">
        <v>1302</v>
      </c>
      <c r="C89" s="2">
        <v>0</v>
      </c>
    </row>
    <row r="90" ht="20.1" customHeight="1" outlineLevel="2" spans="1:3">
      <c r="A90" s="2">
        <v>2121703</v>
      </c>
      <c r="B90" s="2" t="s">
        <v>1388</v>
      </c>
      <c r="C90" s="2">
        <v>0</v>
      </c>
    </row>
    <row r="91" ht="20.1" customHeight="1" outlineLevel="2" spans="1:3">
      <c r="A91" s="2">
        <v>2121704</v>
      </c>
      <c r="B91" s="2" t="s">
        <v>1389</v>
      </c>
      <c r="C91" s="2">
        <v>0</v>
      </c>
    </row>
    <row r="92" ht="27" customHeight="1" outlineLevel="2" spans="1:3">
      <c r="A92" s="2">
        <v>2121799</v>
      </c>
      <c r="B92" s="2" t="s">
        <v>1395</v>
      </c>
      <c r="C92" s="2">
        <v>0</v>
      </c>
    </row>
    <row r="93" ht="27" customHeight="1" outlineLevel="1" spans="1:3">
      <c r="A93" s="2">
        <v>21218</v>
      </c>
      <c r="B93" s="2" t="s">
        <v>1307</v>
      </c>
      <c r="C93" s="2">
        <v>210</v>
      </c>
    </row>
    <row r="94" ht="20.1" customHeight="1" outlineLevel="2" spans="1:3">
      <c r="A94" s="2">
        <v>2121801</v>
      </c>
      <c r="B94" s="2" t="s">
        <v>1305</v>
      </c>
      <c r="C94" s="2">
        <v>160</v>
      </c>
    </row>
    <row r="95" ht="20.1" customHeight="1" outlineLevel="2" spans="1:3">
      <c r="A95" s="2">
        <v>2121899</v>
      </c>
      <c r="B95" s="2" t="s">
        <v>1308</v>
      </c>
      <c r="C95" s="2">
        <v>50</v>
      </c>
    </row>
    <row r="96" ht="27" customHeight="1" outlineLevel="1" spans="1:3">
      <c r="A96" s="2">
        <v>21219</v>
      </c>
      <c r="B96" s="2" t="s">
        <v>1309</v>
      </c>
      <c r="C96" s="2">
        <v>0</v>
      </c>
    </row>
    <row r="97" ht="20.1" customHeight="1" outlineLevel="2" spans="1:3">
      <c r="A97" s="2">
        <v>2121901</v>
      </c>
      <c r="B97" s="2" t="s">
        <v>1294</v>
      </c>
      <c r="C97" s="2">
        <v>0</v>
      </c>
    </row>
    <row r="98" ht="20.1" customHeight="1" outlineLevel="2" spans="1:3">
      <c r="A98" s="2">
        <v>2121902</v>
      </c>
      <c r="B98" s="2" t="s">
        <v>1295</v>
      </c>
      <c r="C98" s="2">
        <v>0</v>
      </c>
    </row>
    <row r="99" ht="20.1" customHeight="1" outlineLevel="2" spans="1:3">
      <c r="A99" s="2">
        <v>2121903</v>
      </c>
      <c r="B99" s="2" t="s">
        <v>1310</v>
      </c>
      <c r="C99" s="2">
        <v>0</v>
      </c>
    </row>
    <row r="100" ht="20.1" customHeight="1" outlineLevel="2" spans="1:3">
      <c r="A100" s="2">
        <v>2121904</v>
      </c>
      <c r="B100" s="2" t="s">
        <v>1296</v>
      </c>
      <c r="C100" s="2">
        <v>0</v>
      </c>
    </row>
    <row r="101" ht="20.1" customHeight="1" outlineLevel="2" spans="1:3">
      <c r="A101" s="2">
        <v>2121905</v>
      </c>
      <c r="B101" s="2" t="s">
        <v>1378</v>
      </c>
      <c r="C101" s="2">
        <v>0</v>
      </c>
    </row>
    <row r="102" ht="20.1" customHeight="1" outlineLevel="2" spans="1:3">
      <c r="A102" s="2">
        <v>2121906</v>
      </c>
      <c r="B102" s="2" t="s">
        <v>1380</v>
      </c>
      <c r="C102" s="2">
        <v>0</v>
      </c>
    </row>
    <row r="103" ht="20.1" customHeight="1" outlineLevel="2" spans="1:3">
      <c r="A103" s="2">
        <v>2121907</v>
      </c>
      <c r="B103" s="2" t="s">
        <v>1381</v>
      </c>
      <c r="C103" s="2">
        <v>0</v>
      </c>
    </row>
    <row r="104" ht="27" customHeight="1" outlineLevel="2" spans="1:3">
      <c r="A104" s="2">
        <v>2121999</v>
      </c>
      <c r="B104" s="2" t="s">
        <v>1311</v>
      </c>
      <c r="C104" s="2">
        <v>0</v>
      </c>
    </row>
    <row r="105" ht="20.1" customHeight="1" spans="1:3">
      <c r="A105" s="2">
        <v>213</v>
      </c>
      <c r="B105" s="2" t="s">
        <v>1312</v>
      </c>
      <c r="C105" s="2">
        <v>0</v>
      </c>
    </row>
    <row r="106" ht="27" customHeight="1" outlineLevel="1" spans="1:3">
      <c r="A106" s="2">
        <v>21366</v>
      </c>
      <c r="B106" s="2" t="s">
        <v>1313</v>
      </c>
      <c r="C106" s="2">
        <v>0</v>
      </c>
    </row>
    <row r="107" ht="20.1" customHeight="1" outlineLevel="2" spans="1:3">
      <c r="A107" s="2">
        <v>2136601</v>
      </c>
      <c r="B107" s="2" t="s">
        <v>1314</v>
      </c>
      <c r="C107" s="2">
        <v>0</v>
      </c>
    </row>
    <row r="108" ht="20.1" customHeight="1" outlineLevel="2" spans="1:3">
      <c r="A108" s="2">
        <v>2136602</v>
      </c>
      <c r="B108" s="2" t="s">
        <v>1396</v>
      </c>
      <c r="C108" s="2">
        <v>0</v>
      </c>
    </row>
    <row r="109" ht="20.1" customHeight="1" outlineLevel="2" spans="1:3">
      <c r="A109" s="2">
        <v>2136603</v>
      </c>
      <c r="B109" s="2" t="s">
        <v>1397</v>
      </c>
      <c r="C109" s="2">
        <v>0</v>
      </c>
    </row>
    <row r="110" ht="20.1" customHeight="1" outlineLevel="2" spans="1:3">
      <c r="A110" s="2">
        <v>2136699</v>
      </c>
      <c r="B110" s="2" t="s">
        <v>1398</v>
      </c>
      <c r="C110" s="2">
        <v>0</v>
      </c>
    </row>
    <row r="111" ht="27" customHeight="1" outlineLevel="1" spans="1:3">
      <c r="A111" s="2">
        <v>21369</v>
      </c>
      <c r="B111" s="2" t="s">
        <v>1315</v>
      </c>
      <c r="C111" s="2">
        <v>0</v>
      </c>
    </row>
    <row r="112" ht="20.1" customHeight="1" outlineLevel="2" spans="1:3">
      <c r="A112" s="2">
        <v>2136901</v>
      </c>
      <c r="B112" s="2" t="s">
        <v>1399</v>
      </c>
      <c r="C112" s="2">
        <v>0</v>
      </c>
    </row>
    <row r="113" ht="20.1" customHeight="1" outlineLevel="2" spans="1:3">
      <c r="A113" s="2">
        <v>2136903</v>
      </c>
      <c r="B113" s="2" t="s">
        <v>1316</v>
      </c>
      <c r="C113" s="2">
        <v>0</v>
      </c>
    </row>
    <row r="114" ht="20.1" customHeight="1" outlineLevel="2" spans="1:3">
      <c r="A114" s="2">
        <v>2136999</v>
      </c>
      <c r="B114" s="2" t="s">
        <v>1400</v>
      </c>
      <c r="C114" s="2">
        <v>0</v>
      </c>
    </row>
    <row r="115" ht="27" customHeight="1" outlineLevel="1" spans="1:3">
      <c r="A115" s="2">
        <v>21370</v>
      </c>
      <c r="B115" s="2" t="s">
        <v>1401</v>
      </c>
      <c r="C115" s="2">
        <v>0</v>
      </c>
    </row>
    <row r="116" ht="20.1" customHeight="1" outlineLevel="2" spans="1:3">
      <c r="A116" s="2">
        <v>2137001</v>
      </c>
      <c r="B116" s="2" t="s">
        <v>1314</v>
      </c>
      <c r="C116" s="2">
        <v>0</v>
      </c>
    </row>
    <row r="117" outlineLevel="2" spans="1:3">
      <c r="A117" s="2">
        <v>2137099</v>
      </c>
      <c r="B117" s="2" t="s">
        <v>1402</v>
      </c>
      <c r="C117" s="2">
        <v>0</v>
      </c>
    </row>
    <row r="118" ht="27" customHeight="1" outlineLevel="1" spans="1:3">
      <c r="A118" s="2">
        <v>21371</v>
      </c>
      <c r="B118" s="2" t="s">
        <v>1403</v>
      </c>
      <c r="C118" s="2">
        <v>0</v>
      </c>
    </row>
    <row r="119" ht="20.1" customHeight="1" outlineLevel="2" spans="1:3">
      <c r="A119" s="2">
        <v>2137101</v>
      </c>
      <c r="B119" s="2" t="s">
        <v>1399</v>
      </c>
      <c r="C119" s="2">
        <v>0</v>
      </c>
    </row>
    <row r="120" ht="20.1" customHeight="1" outlineLevel="2" spans="1:3">
      <c r="A120" s="2">
        <v>2137103</v>
      </c>
      <c r="B120" s="2" t="s">
        <v>1316</v>
      </c>
      <c r="C120" s="2">
        <v>0</v>
      </c>
    </row>
    <row r="121" outlineLevel="2" spans="1:3">
      <c r="A121" s="2">
        <v>2137199</v>
      </c>
      <c r="B121" s="2" t="s">
        <v>1404</v>
      </c>
      <c r="C121" s="2">
        <v>0</v>
      </c>
    </row>
    <row r="122" ht="20.1" customHeight="1" outlineLevel="1" spans="1:3">
      <c r="A122" s="2">
        <v>21372</v>
      </c>
      <c r="B122" s="2" t="s">
        <v>1317</v>
      </c>
      <c r="C122" s="2">
        <v>0</v>
      </c>
    </row>
    <row r="123" ht="20.1" customHeight="1" outlineLevel="2" spans="1:3">
      <c r="A123" s="2">
        <v>2137201</v>
      </c>
      <c r="B123" s="2" t="s">
        <v>1318</v>
      </c>
      <c r="C123" s="2">
        <v>0</v>
      </c>
    </row>
    <row r="124" ht="20.1" customHeight="1" outlineLevel="2" spans="1:3">
      <c r="A124" s="2">
        <v>2137202</v>
      </c>
      <c r="B124" s="2" t="s">
        <v>1314</v>
      </c>
      <c r="C124" s="2">
        <v>0</v>
      </c>
    </row>
    <row r="125" ht="26.1" customHeight="1" outlineLevel="2" spans="1:3">
      <c r="A125" s="2">
        <v>2137299</v>
      </c>
      <c r="B125" s="2" t="s">
        <v>1319</v>
      </c>
      <c r="C125" s="2">
        <v>0</v>
      </c>
    </row>
    <row r="126" ht="20.1" customHeight="1" outlineLevel="1" spans="1:3">
      <c r="A126" s="2">
        <v>21373</v>
      </c>
      <c r="B126" s="2" t="s">
        <v>1320</v>
      </c>
      <c r="C126" s="2">
        <v>0</v>
      </c>
    </row>
    <row r="127" ht="20.1" customHeight="1" outlineLevel="2" spans="1:3">
      <c r="A127" s="2">
        <v>2137301</v>
      </c>
      <c r="B127" s="2" t="s">
        <v>1318</v>
      </c>
      <c r="C127" s="2">
        <v>0</v>
      </c>
    </row>
    <row r="128" ht="20.1" customHeight="1" outlineLevel="2" spans="1:3">
      <c r="A128" s="2">
        <v>2137302</v>
      </c>
      <c r="B128" s="2" t="s">
        <v>1314</v>
      </c>
      <c r="C128" s="2">
        <v>0</v>
      </c>
    </row>
    <row r="129" ht="20.1" customHeight="1" outlineLevel="2" spans="1:3">
      <c r="A129" s="2">
        <v>2137399</v>
      </c>
      <c r="B129" s="2" t="s">
        <v>1364</v>
      </c>
      <c r="C129" s="2">
        <v>0</v>
      </c>
    </row>
    <row r="130" ht="20.1" customHeight="1" spans="1:3">
      <c r="A130" s="2">
        <v>214</v>
      </c>
      <c r="B130" s="2" t="s">
        <v>1321</v>
      </c>
      <c r="C130" s="2">
        <v>0</v>
      </c>
    </row>
    <row r="131" ht="27" customHeight="1" outlineLevel="1" spans="1:3">
      <c r="A131" s="2">
        <v>21462</v>
      </c>
      <c r="B131" s="2" t="s">
        <v>1405</v>
      </c>
      <c r="C131" s="2">
        <v>0</v>
      </c>
    </row>
    <row r="132" ht="20.1" customHeight="1" outlineLevel="2" spans="1:3">
      <c r="A132" s="2">
        <v>2146201</v>
      </c>
      <c r="B132" s="2" t="s">
        <v>1406</v>
      </c>
      <c r="C132" s="2">
        <v>0</v>
      </c>
    </row>
    <row r="133" ht="20.1" customHeight="1" outlineLevel="2" spans="1:3">
      <c r="A133" s="2">
        <v>2146202</v>
      </c>
      <c r="B133" s="2" t="s">
        <v>1407</v>
      </c>
      <c r="C133" s="2">
        <v>0</v>
      </c>
    </row>
    <row r="134" ht="20.1" customHeight="1" outlineLevel="2" spans="1:3">
      <c r="A134" s="2">
        <v>2146203</v>
      </c>
      <c r="B134" s="2" t="s">
        <v>1408</v>
      </c>
      <c r="C134" s="2">
        <v>0</v>
      </c>
    </row>
    <row r="135" ht="20.1" customHeight="1" outlineLevel="2" spans="1:3">
      <c r="A135" s="2">
        <v>2146299</v>
      </c>
      <c r="B135" s="2" t="s">
        <v>1409</v>
      </c>
      <c r="C135" s="2">
        <v>0</v>
      </c>
    </row>
    <row r="136" ht="20.1" customHeight="1" outlineLevel="1" spans="1:3">
      <c r="A136" s="2">
        <v>21464</v>
      </c>
      <c r="B136" s="2" t="s">
        <v>1410</v>
      </c>
      <c r="C136" s="2">
        <v>0</v>
      </c>
    </row>
    <row r="137" ht="20.1" customHeight="1" outlineLevel="2" spans="1:3">
      <c r="A137" s="2">
        <v>2146401</v>
      </c>
      <c r="B137" s="2" t="s">
        <v>1411</v>
      </c>
      <c r="C137" s="2">
        <v>0</v>
      </c>
    </row>
    <row r="138" ht="20.1" customHeight="1" outlineLevel="2" spans="1:3">
      <c r="A138" s="2">
        <v>2146402</v>
      </c>
      <c r="B138" s="2" t="s">
        <v>1412</v>
      </c>
      <c r="C138" s="2">
        <v>0</v>
      </c>
    </row>
    <row r="139" ht="20.1" customHeight="1" outlineLevel="2" spans="1:3">
      <c r="A139" s="2">
        <v>2146403</v>
      </c>
      <c r="B139" s="2" t="s">
        <v>1413</v>
      </c>
      <c r="C139" s="2">
        <v>0</v>
      </c>
    </row>
    <row r="140" ht="20.1" customHeight="1" outlineLevel="2" spans="1:3">
      <c r="A140" s="2">
        <v>2146404</v>
      </c>
      <c r="B140" s="2" t="s">
        <v>1414</v>
      </c>
      <c r="C140" s="2">
        <v>0</v>
      </c>
    </row>
    <row r="141" ht="20.1" customHeight="1" outlineLevel="2" spans="1:3">
      <c r="A141" s="2">
        <v>2146405</v>
      </c>
      <c r="B141" s="2" t="s">
        <v>1415</v>
      </c>
      <c r="C141" s="2">
        <v>0</v>
      </c>
    </row>
    <row r="142" ht="20.1" customHeight="1" outlineLevel="2" spans="1:3">
      <c r="A142" s="2">
        <v>2146406</v>
      </c>
      <c r="B142" s="2" t="s">
        <v>1416</v>
      </c>
      <c r="C142" s="2">
        <v>0</v>
      </c>
    </row>
    <row r="143" ht="20.1" customHeight="1" outlineLevel="2" spans="1:3">
      <c r="A143" s="2">
        <v>2146407</v>
      </c>
      <c r="B143" s="2" t="s">
        <v>1417</v>
      </c>
      <c r="C143" s="2">
        <v>0</v>
      </c>
    </row>
    <row r="144" ht="20.1" customHeight="1" outlineLevel="2" spans="1:3">
      <c r="A144" s="2">
        <v>2146499</v>
      </c>
      <c r="B144" s="2" t="s">
        <v>1418</v>
      </c>
      <c r="C144" s="2">
        <v>0</v>
      </c>
    </row>
    <row r="145" ht="27" customHeight="1" outlineLevel="1" spans="1:3">
      <c r="A145" s="2">
        <v>21471</v>
      </c>
      <c r="B145" s="2" t="s">
        <v>1419</v>
      </c>
      <c r="C145" s="2">
        <v>0</v>
      </c>
    </row>
    <row r="146" ht="20.1" customHeight="1" outlineLevel="2" spans="1:3">
      <c r="A146" s="2">
        <v>2147101</v>
      </c>
      <c r="B146" s="2" t="s">
        <v>1420</v>
      </c>
      <c r="C146" s="2">
        <v>0</v>
      </c>
    </row>
    <row r="147" outlineLevel="2" spans="1:3">
      <c r="A147" s="2">
        <v>2147199</v>
      </c>
      <c r="B147" s="2" t="s">
        <v>1421</v>
      </c>
      <c r="C147" s="2">
        <v>0</v>
      </c>
    </row>
    <row r="148" ht="27" customHeight="1" outlineLevel="1" spans="1:3">
      <c r="A148" s="2">
        <v>21472</v>
      </c>
      <c r="B148" s="2" t="s">
        <v>1422</v>
      </c>
      <c r="C148" s="2">
        <v>0</v>
      </c>
    </row>
    <row r="149" ht="20.1" customHeight="1" spans="1:3">
      <c r="A149" s="2">
        <v>215</v>
      </c>
      <c r="B149" s="2" t="s">
        <v>1423</v>
      </c>
      <c r="C149" s="2">
        <v>0</v>
      </c>
    </row>
    <row r="150" ht="20.1" customHeight="1" outlineLevel="1" spans="1:3">
      <c r="A150" s="2">
        <v>21562</v>
      </c>
      <c r="B150" s="2" t="s">
        <v>1424</v>
      </c>
      <c r="C150" s="2">
        <v>0</v>
      </c>
    </row>
    <row r="151" ht="20.1" customHeight="1" outlineLevel="2" spans="1:3">
      <c r="A151" s="2">
        <v>2156202</v>
      </c>
      <c r="B151" s="2" t="s">
        <v>1425</v>
      </c>
      <c r="C151" s="2">
        <v>0</v>
      </c>
    </row>
    <row r="152" ht="20.1" customHeight="1" outlineLevel="2" spans="1:3">
      <c r="A152" s="2">
        <v>2156299</v>
      </c>
      <c r="B152" s="2" t="s">
        <v>1426</v>
      </c>
      <c r="C152" s="2">
        <v>0</v>
      </c>
    </row>
    <row r="153" ht="20.1" customHeight="1" spans="1:3">
      <c r="A153" s="2">
        <v>229</v>
      </c>
      <c r="B153" s="2" t="s">
        <v>1323</v>
      </c>
      <c r="C153" s="2">
        <v>0</v>
      </c>
    </row>
    <row r="154" ht="27" customHeight="1" outlineLevel="1" spans="1:3">
      <c r="A154" s="2">
        <v>22904</v>
      </c>
      <c r="B154" s="2" t="s">
        <v>1324</v>
      </c>
      <c r="C154" s="2">
        <v>0</v>
      </c>
    </row>
    <row r="155" ht="20.1" customHeight="1" outlineLevel="2" spans="1:3">
      <c r="A155" s="2">
        <v>2290401</v>
      </c>
      <c r="B155" s="2" t="s">
        <v>1325</v>
      </c>
      <c r="C155" s="2">
        <v>0</v>
      </c>
    </row>
    <row r="156" outlineLevel="2" spans="1:3">
      <c r="A156" s="2">
        <v>2290402</v>
      </c>
      <c r="B156" s="2" t="s">
        <v>1326</v>
      </c>
      <c r="C156" s="2">
        <v>0</v>
      </c>
    </row>
    <row r="157" outlineLevel="2" spans="1:3">
      <c r="A157" s="2">
        <v>2290403</v>
      </c>
      <c r="B157" s="2" t="s">
        <v>1427</v>
      </c>
      <c r="C157" s="2">
        <v>0</v>
      </c>
    </row>
    <row r="158" ht="27" customHeight="1" outlineLevel="1" spans="1:3">
      <c r="A158" s="2">
        <v>22908</v>
      </c>
      <c r="B158" s="2" t="s">
        <v>1428</v>
      </c>
      <c r="C158" s="2">
        <v>0</v>
      </c>
    </row>
    <row r="159" ht="20.1" customHeight="1" outlineLevel="2" spans="1:3">
      <c r="A159" s="2">
        <v>2290804</v>
      </c>
      <c r="B159" s="2" t="s">
        <v>1429</v>
      </c>
      <c r="C159" s="2">
        <v>0</v>
      </c>
    </row>
    <row r="160" ht="20.1" customHeight="1" outlineLevel="2" spans="1:3">
      <c r="A160" s="2">
        <v>2290805</v>
      </c>
      <c r="B160" s="2" t="s">
        <v>1430</v>
      </c>
      <c r="C160" s="2">
        <v>0</v>
      </c>
    </row>
    <row r="161" ht="20.1" customHeight="1" outlineLevel="2" spans="1:3">
      <c r="A161" s="2">
        <v>2290806</v>
      </c>
      <c r="B161" s="2" t="s">
        <v>1431</v>
      </c>
      <c r="C161" s="2">
        <v>0</v>
      </c>
    </row>
    <row r="162" ht="20.1" customHeight="1" outlineLevel="2" spans="1:3">
      <c r="A162" s="2">
        <v>2290807</v>
      </c>
      <c r="B162" s="2" t="s">
        <v>1432</v>
      </c>
      <c r="C162" s="2">
        <v>0</v>
      </c>
    </row>
    <row r="163" ht="20.1" customHeight="1" outlineLevel="2" spans="1:3">
      <c r="A163" s="2">
        <v>2290808</v>
      </c>
      <c r="B163" s="2" t="s">
        <v>1433</v>
      </c>
      <c r="C163" s="2">
        <v>0</v>
      </c>
    </row>
    <row r="164" outlineLevel="2" spans="1:3">
      <c r="A164" s="2">
        <v>2290899</v>
      </c>
      <c r="B164" s="2" t="s">
        <v>1434</v>
      </c>
      <c r="C164" s="2">
        <v>0</v>
      </c>
    </row>
    <row r="165" ht="27" customHeight="1" outlineLevel="1" collapsed="1" spans="1:3">
      <c r="A165" s="2" t="s">
        <v>1435</v>
      </c>
      <c r="B165" s="2" t="s">
        <v>1436</v>
      </c>
      <c r="C165" s="2">
        <v>0</v>
      </c>
    </row>
    <row r="166" ht="27" customHeight="1" outlineLevel="1" spans="1:3">
      <c r="A166" s="2">
        <v>22960</v>
      </c>
      <c r="B166" s="2" t="s">
        <v>1327</v>
      </c>
      <c r="C166" s="2">
        <v>0</v>
      </c>
    </row>
    <row r="167" ht="20.1" customHeight="1" outlineLevel="2" spans="1:3">
      <c r="A167" s="2">
        <v>2296001</v>
      </c>
      <c r="B167" s="2" t="s">
        <v>1437</v>
      </c>
      <c r="C167" s="2">
        <v>0</v>
      </c>
    </row>
    <row r="168" ht="20.1" customHeight="1" outlineLevel="2" spans="1:3">
      <c r="A168" s="2">
        <v>2296002</v>
      </c>
      <c r="B168" s="2" t="s">
        <v>1328</v>
      </c>
      <c r="C168" s="2">
        <v>0</v>
      </c>
    </row>
    <row r="169" ht="20.1" customHeight="1" outlineLevel="2" spans="1:3">
      <c r="A169" s="2">
        <v>2296003</v>
      </c>
      <c r="B169" s="2" t="s">
        <v>1329</v>
      </c>
      <c r="C169" s="2">
        <v>0</v>
      </c>
    </row>
    <row r="170" ht="20.1" customHeight="1" outlineLevel="2" spans="1:3">
      <c r="A170" s="2">
        <v>2296004</v>
      </c>
      <c r="B170" s="2" t="s">
        <v>1330</v>
      </c>
      <c r="C170" s="2">
        <v>0</v>
      </c>
    </row>
    <row r="171" ht="20.1" customHeight="1" outlineLevel="2" spans="1:3">
      <c r="A171" s="2">
        <v>2296005</v>
      </c>
      <c r="B171" s="2" t="s">
        <v>1438</v>
      </c>
      <c r="C171" s="2">
        <v>0</v>
      </c>
    </row>
    <row r="172" ht="20.1" customHeight="1" outlineLevel="2" spans="1:3">
      <c r="A172" s="2">
        <v>2296006</v>
      </c>
      <c r="B172" s="2" t="s">
        <v>1331</v>
      </c>
      <c r="C172" s="2">
        <v>0</v>
      </c>
    </row>
    <row r="173" ht="20.1" customHeight="1" outlineLevel="2" spans="1:3">
      <c r="A173" s="2">
        <v>2296010</v>
      </c>
      <c r="B173" s="2" t="s">
        <v>1439</v>
      </c>
      <c r="C173" s="2">
        <v>0</v>
      </c>
    </row>
    <row r="174" ht="20.1" customHeight="1" outlineLevel="2" spans="1:3">
      <c r="A174" s="2">
        <v>2296011</v>
      </c>
      <c r="B174" s="2" t="s">
        <v>1440</v>
      </c>
      <c r="C174" s="2">
        <v>0</v>
      </c>
    </row>
    <row r="175" ht="20.1" customHeight="1" outlineLevel="2" spans="1:3">
      <c r="A175" s="2">
        <v>2296012</v>
      </c>
      <c r="B175" s="2" t="s">
        <v>1441</v>
      </c>
      <c r="C175" s="2">
        <v>0</v>
      </c>
    </row>
    <row r="176" ht="27" customHeight="1" outlineLevel="2" spans="1:3">
      <c r="A176" s="2">
        <v>2296013</v>
      </c>
      <c r="B176" s="2" t="s">
        <v>1332</v>
      </c>
      <c r="C176" s="2">
        <v>0</v>
      </c>
    </row>
    <row r="177" ht="27" customHeight="1" outlineLevel="2" spans="1:3">
      <c r="A177" s="2">
        <v>2296099</v>
      </c>
      <c r="B177" s="2" t="s">
        <v>1333</v>
      </c>
      <c r="C177" s="2">
        <v>0</v>
      </c>
    </row>
    <row r="178" ht="20.1" customHeight="1" spans="1:3">
      <c r="A178" s="2">
        <v>232</v>
      </c>
      <c r="B178" s="2" t="s">
        <v>1334</v>
      </c>
      <c r="C178" s="2">
        <v>5629</v>
      </c>
    </row>
    <row r="179" ht="24.75" customHeight="1" outlineLevel="1" spans="1:3">
      <c r="A179" s="2">
        <v>23204</v>
      </c>
      <c r="B179" s="2" t="s">
        <v>1335</v>
      </c>
      <c r="C179" s="2">
        <v>5629</v>
      </c>
    </row>
    <row r="180" ht="21" customHeight="1" outlineLevel="2" spans="1:3">
      <c r="A180" s="2">
        <v>2320411</v>
      </c>
      <c r="B180" s="2" t="s">
        <v>1336</v>
      </c>
      <c r="C180" s="2">
        <v>221</v>
      </c>
    </row>
    <row r="181" ht="24.75" customHeight="1" outlineLevel="2" spans="1:3">
      <c r="A181" s="2">
        <v>2320413</v>
      </c>
      <c r="B181" s="2" t="s">
        <v>1442</v>
      </c>
      <c r="C181" s="2">
        <v>0</v>
      </c>
    </row>
    <row r="182" ht="24.75" customHeight="1" outlineLevel="2" spans="1:3">
      <c r="A182" s="2">
        <v>2320416</v>
      </c>
      <c r="B182" s="2" t="s">
        <v>1443</v>
      </c>
      <c r="C182" s="2">
        <v>0</v>
      </c>
    </row>
    <row r="183" ht="24.75" customHeight="1" outlineLevel="2" spans="1:3">
      <c r="A183" s="2">
        <v>2320419</v>
      </c>
      <c r="B183" s="2" t="s">
        <v>1444</v>
      </c>
      <c r="C183" s="2">
        <v>0</v>
      </c>
    </row>
    <row r="184" ht="24.75" customHeight="1" outlineLevel="2" spans="1:3">
      <c r="A184" s="2">
        <v>2320420</v>
      </c>
      <c r="B184" s="2" t="s">
        <v>1445</v>
      </c>
      <c r="C184" s="2">
        <v>0</v>
      </c>
    </row>
    <row r="185" ht="24.75" customHeight="1" outlineLevel="2" spans="1:3">
      <c r="A185" s="2">
        <v>2320431</v>
      </c>
      <c r="B185" s="2" t="s">
        <v>1337</v>
      </c>
      <c r="C185" s="2">
        <v>21</v>
      </c>
    </row>
    <row r="186" ht="24.75" customHeight="1" outlineLevel="2" spans="1:3">
      <c r="A186" s="2">
        <v>2320432</v>
      </c>
      <c r="B186" s="2" t="s">
        <v>1446</v>
      </c>
      <c r="C186" s="2">
        <v>0</v>
      </c>
    </row>
    <row r="187" ht="24.75" customHeight="1" outlineLevel="2" spans="1:3">
      <c r="A187" s="2">
        <v>2320433</v>
      </c>
      <c r="B187" s="2" t="s">
        <v>1338</v>
      </c>
      <c r="C187" s="2">
        <v>1493</v>
      </c>
    </row>
    <row r="188" outlineLevel="2" spans="1:3">
      <c r="A188" s="2">
        <v>2320498</v>
      </c>
      <c r="B188" s="2" t="s">
        <v>1339</v>
      </c>
      <c r="C188" s="2">
        <v>3894</v>
      </c>
    </row>
    <row r="189" ht="24.75" customHeight="1" outlineLevel="2" spans="1:3">
      <c r="A189" s="2">
        <v>2320499</v>
      </c>
      <c r="B189" s="2" t="s">
        <v>1447</v>
      </c>
      <c r="C189" s="2">
        <v>0</v>
      </c>
    </row>
    <row r="190" ht="20.1" customHeight="1" spans="1:3">
      <c r="A190" s="2">
        <v>233</v>
      </c>
      <c r="B190" s="2" t="s">
        <v>1340</v>
      </c>
      <c r="C190" s="2">
        <v>0</v>
      </c>
    </row>
    <row r="191" ht="27" customHeight="1" outlineLevel="1" spans="1:3">
      <c r="A191" s="2">
        <v>23304</v>
      </c>
      <c r="B191" s="2" t="s">
        <v>1341</v>
      </c>
      <c r="C191" s="2">
        <v>0</v>
      </c>
    </row>
    <row r="192" ht="26.1" customHeight="1" outlineLevel="2" spans="1:3">
      <c r="A192" s="2">
        <v>2330411</v>
      </c>
      <c r="B192" s="2" t="s">
        <v>1448</v>
      </c>
      <c r="C192" s="2">
        <v>0</v>
      </c>
    </row>
    <row r="193" ht="26.1" customHeight="1" outlineLevel="2" spans="1:3">
      <c r="A193" s="2">
        <v>2330412</v>
      </c>
      <c r="B193" s="2" t="s">
        <v>1449</v>
      </c>
      <c r="C193" s="2">
        <v>0</v>
      </c>
    </row>
    <row r="194" ht="26.1" customHeight="1" outlineLevel="2" spans="1:3">
      <c r="A194" s="2">
        <v>2330413</v>
      </c>
      <c r="B194" s="2" t="s">
        <v>1450</v>
      </c>
      <c r="C194" s="2">
        <v>0</v>
      </c>
    </row>
    <row r="195" ht="26.1" customHeight="1" outlineLevel="2" spans="1:3">
      <c r="A195" s="2">
        <v>2330416</v>
      </c>
      <c r="B195" s="2" t="s">
        <v>1451</v>
      </c>
      <c r="C195" s="2">
        <v>0</v>
      </c>
    </row>
    <row r="196" ht="23.25" customHeight="1" outlineLevel="2" spans="1:3">
      <c r="A196" s="2">
        <v>2330419</v>
      </c>
      <c r="B196" s="2" t="s">
        <v>1452</v>
      </c>
      <c r="C196" s="2">
        <v>0</v>
      </c>
    </row>
    <row r="197" ht="23.25" customHeight="1" outlineLevel="2" spans="1:3">
      <c r="A197" s="2">
        <v>2330420</v>
      </c>
      <c r="B197" s="2" t="s">
        <v>1453</v>
      </c>
      <c r="C197" s="2">
        <v>0</v>
      </c>
    </row>
    <row r="198" ht="23.25" customHeight="1" outlineLevel="2" spans="1:3">
      <c r="A198" s="2">
        <v>2330431</v>
      </c>
      <c r="B198" s="2" t="s">
        <v>1342</v>
      </c>
      <c r="C198" s="2">
        <v>0</v>
      </c>
    </row>
    <row r="199" ht="21" customHeight="1" outlineLevel="2" spans="1:3">
      <c r="A199" s="2">
        <v>2330432</v>
      </c>
      <c r="B199" s="2" t="s">
        <v>1454</v>
      </c>
      <c r="C199" s="2">
        <v>0</v>
      </c>
    </row>
    <row r="200" ht="23.25" customHeight="1" outlineLevel="2" spans="1:3">
      <c r="A200" s="2">
        <v>2330433</v>
      </c>
      <c r="B200" s="2" t="s">
        <v>1455</v>
      </c>
      <c r="C200" s="2">
        <v>0</v>
      </c>
    </row>
    <row r="201" outlineLevel="2" spans="1:3">
      <c r="A201" s="2">
        <v>2330498</v>
      </c>
      <c r="B201" s="2" t="s">
        <v>1343</v>
      </c>
      <c r="C201" s="2">
        <v>0</v>
      </c>
    </row>
    <row r="202" ht="23.25" customHeight="1" outlineLevel="2" spans="1:3">
      <c r="A202" s="2">
        <v>2330499</v>
      </c>
      <c r="B202" s="2" t="s">
        <v>1456</v>
      </c>
      <c r="C202" s="2">
        <v>0</v>
      </c>
    </row>
    <row r="203" ht="20.1" customHeight="1" spans="1:3">
      <c r="A203" s="2">
        <v>234</v>
      </c>
      <c r="B203" s="2" t="s">
        <v>1457</v>
      </c>
      <c r="C203" s="2">
        <v>0</v>
      </c>
    </row>
    <row r="204" ht="27" customHeight="1" outlineLevel="1" spans="1:3">
      <c r="A204" s="2">
        <v>23401</v>
      </c>
      <c r="B204" s="2" t="s">
        <v>1458</v>
      </c>
      <c r="C204" s="2">
        <v>0</v>
      </c>
    </row>
    <row r="205" ht="23.25" customHeight="1" outlineLevel="2" spans="1:3">
      <c r="A205" s="2" t="s">
        <v>1459</v>
      </c>
      <c r="B205" s="2" t="s">
        <v>1460</v>
      </c>
      <c r="C205" s="2">
        <v>0</v>
      </c>
    </row>
    <row r="206" ht="23.25" customHeight="1" outlineLevel="2" spans="1:3">
      <c r="A206" s="2" t="s">
        <v>1461</v>
      </c>
      <c r="B206" s="2" t="s">
        <v>1462</v>
      </c>
      <c r="C206" s="2">
        <v>0</v>
      </c>
    </row>
    <row r="207" ht="23.25" customHeight="1" outlineLevel="2" spans="1:3">
      <c r="A207" s="2" t="s">
        <v>1463</v>
      </c>
      <c r="B207" s="2" t="s">
        <v>1464</v>
      </c>
      <c r="C207" s="2">
        <v>0</v>
      </c>
    </row>
    <row r="208" ht="23.25" customHeight="1" outlineLevel="2" spans="1:3">
      <c r="A208" s="2" t="s">
        <v>1465</v>
      </c>
      <c r="B208" s="2" t="s">
        <v>1466</v>
      </c>
      <c r="C208" s="2">
        <v>0</v>
      </c>
    </row>
    <row r="209" ht="23.25" customHeight="1" outlineLevel="2" spans="1:3">
      <c r="A209" s="2" t="s">
        <v>1467</v>
      </c>
      <c r="B209" s="2" t="s">
        <v>1468</v>
      </c>
      <c r="C209" s="2">
        <v>0</v>
      </c>
    </row>
    <row r="210" ht="23.25" customHeight="1" outlineLevel="2" spans="1:3">
      <c r="A210" s="2" t="s">
        <v>1469</v>
      </c>
      <c r="B210" s="2" t="s">
        <v>1470</v>
      </c>
      <c r="C210" s="2">
        <v>0</v>
      </c>
    </row>
    <row r="211" ht="23.25" customHeight="1" outlineLevel="2" spans="1:3">
      <c r="A211" s="2" t="s">
        <v>1471</v>
      </c>
      <c r="B211" s="2" t="s">
        <v>1472</v>
      </c>
      <c r="C211" s="2">
        <v>0</v>
      </c>
    </row>
    <row r="212" ht="23.25" customHeight="1" outlineLevel="2" spans="1:3">
      <c r="A212" s="2" t="s">
        <v>1473</v>
      </c>
      <c r="B212" s="2" t="s">
        <v>1474</v>
      </c>
      <c r="C212" s="2">
        <v>0</v>
      </c>
    </row>
    <row r="213" ht="23.25" customHeight="1" outlineLevel="2" spans="1:3">
      <c r="A213" s="2" t="s">
        <v>1475</v>
      </c>
      <c r="B213" s="2" t="s">
        <v>1476</v>
      </c>
      <c r="C213" s="2">
        <v>0</v>
      </c>
    </row>
    <row r="214" ht="23.25" customHeight="1" outlineLevel="2" spans="1:3">
      <c r="A214" s="2" t="s">
        <v>1477</v>
      </c>
      <c r="B214" s="2" t="s">
        <v>1478</v>
      </c>
      <c r="C214" s="2">
        <v>0</v>
      </c>
    </row>
    <row r="215" ht="23.25" customHeight="1" outlineLevel="2" spans="1:3">
      <c r="A215" s="2" t="s">
        <v>1479</v>
      </c>
      <c r="B215" s="2" t="s">
        <v>1480</v>
      </c>
      <c r="C215" s="2">
        <v>0</v>
      </c>
    </row>
    <row r="216" ht="23.25" customHeight="1" outlineLevel="2" spans="1:3">
      <c r="A216" s="2" t="s">
        <v>1481</v>
      </c>
      <c r="B216" s="2" t="s">
        <v>1482</v>
      </c>
      <c r="C216" s="2">
        <v>0</v>
      </c>
    </row>
    <row r="217" ht="27" customHeight="1" outlineLevel="1" spans="1:3">
      <c r="A217" s="2">
        <v>23402</v>
      </c>
      <c r="B217" s="2" t="s">
        <v>1483</v>
      </c>
      <c r="C217" s="2">
        <v>0</v>
      </c>
    </row>
    <row r="218" ht="23.25" customHeight="1" outlineLevel="2" spans="1:3">
      <c r="A218" s="2">
        <v>2340201</v>
      </c>
      <c r="B218" s="2" t="s">
        <v>1484</v>
      </c>
      <c r="C218" s="2">
        <v>0</v>
      </c>
    </row>
    <row r="219" ht="23.25" customHeight="1" outlineLevel="2" spans="1:3">
      <c r="A219" s="2">
        <v>2340202</v>
      </c>
      <c r="B219" s="2" t="s">
        <v>1485</v>
      </c>
      <c r="C219" s="2">
        <v>0</v>
      </c>
    </row>
    <row r="220" ht="23.25" customHeight="1" outlineLevel="2" spans="1:3">
      <c r="A220" s="2">
        <v>2340203</v>
      </c>
      <c r="B220" s="2" t="s">
        <v>1486</v>
      </c>
      <c r="C220" s="2">
        <v>0</v>
      </c>
    </row>
    <row r="221" ht="23.25" customHeight="1" outlineLevel="2" spans="1:3">
      <c r="A221" s="2">
        <v>2340204</v>
      </c>
      <c r="B221" s="2" t="s">
        <v>1487</v>
      </c>
      <c r="C221" s="2">
        <v>0</v>
      </c>
    </row>
    <row r="222" ht="23.25" customHeight="1" outlineLevel="2" spans="1:3">
      <c r="A222" s="2">
        <v>2340205</v>
      </c>
      <c r="B222" s="2" t="s">
        <v>1488</v>
      </c>
      <c r="C222" s="2">
        <v>0</v>
      </c>
    </row>
    <row r="223" ht="23.25" customHeight="1" outlineLevel="2" spans="1:3">
      <c r="A223" s="2">
        <v>2340299</v>
      </c>
      <c r="B223" s="2" t="s">
        <v>1489</v>
      </c>
      <c r="C223" s="2">
        <v>0</v>
      </c>
    </row>
  </sheetData>
  <mergeCells count="4">
    <mergeCell ref="A1:C1"/>
    <mergeCell ref="A3:A6"/>
    <mergeCell ref="B3:B6"/>
    <mergeCell ref="C3:C6"/>
  </mergeCells>
  <printOptions horizontalCentered="1"/>
  <pageMargins left="0" right="0" top="0.826388888888889" bottom="0.826388888888889" header="0.196527777777778" footer="0.393055555555556"/>
  <pageSetup paperSize="9" scale="110" firstPageNumber="54" fitToHeight="3" orientation="landscape" useFirstPageNumber="1"/>
  <headerFooter alignWithMargins="0">
    <oddFooter>&amp;C&amp;"仿宋_GB2312,常规"— &amp;P 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C222"/>
  <sheetViews>
    <sheetView showZeros="0" workbookViewId="0">
      <pane xSplit="2" ySplit="5" topLeftCell="C111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4.25" outlineLevelCol="2"/>
  <cols>
    <col min="1" max="1" width="13.5" customWidth="1"/>
    <col min="2" max="2" width="64.375" customWidth="1"/>
    <col min="3" max="3" width="34.75" customWidth="1"/>
  </cols>
  <sheetData>
    <row r="1" ht="35.25" customHeight="1" spans="1:3">
      <c r="A1" s="1" t="s">
        <v>1490</v>
      </c>
      <c r="B1" s="1"/>
      <c r="C1" s="1"/>
    </row>
    <row r="2" ht="18" customHeight="1" spans="3:3">
      <c r="C2" t="s">
        <v>1491</v>
      </c>
    </row>
    <row r="3" ht="21.95" customHeight="1" spans="1:3">
      <c r="A3" s="7" t="s">
        <v>153</v>
      </c>
      <c r="B3" s="7" t="s">
        <v>25</v>
      </c>
      <c r="C3" s="7" t="s">
        <v>1277</v>
      </c>
    </row>
    <row r="4" ht="21.95" customHeight="1" spans="1:3">
      <c r="A4" s="7"/>
      <c r="B4" s="7"/>
      <c r="C4" s="7"/>
    </row>
    <row r="5" ht="21.75" customHeight="1" spans="1:3">
      <c r="A5" s="7"/>
      <c r="B5" s="7"/>
      <c r="C5" s="7"/>
    </row>
    <row r="6" ht="20.1" customHeight="1" spans="1:3">
      <c r="A6" s="2"/>
      <c r="B6" s="2" t="s">
        <v>1284</v>
      </c>
      <c r="C6" s="2">
        <f>SUM(C7,C23,C35,C46,C104,C129,C148,C152,C177,C189,C202)</f>
        <v>2019</v>
      </c>
    </row>
    <row r="7" ht="20.1" customHeight="1" spans="1:3">
      <c r="A7" s="2">
        <v>207</v>
      </c>
      <c r="B7" s="2" t="s">
        <v>1285</v>
      </c>
      <c r="C7" s="2">
        <f>SUM(C8,C14)</f>
        <v>0</v>
      </c>
    </row>
    <row r="8" outlineLevel="1" spans="1:3">
      <c r="A8" s="2">
        <v>20707</v>
      </c>
      <c r="B8" s="2" t="s">
        <v>1286</v>
      </c>
      <c r="C8" s="2">
        <f>SUM(C9:C13)</f>
        <v>0</v>
      </c>
    </row>
    <row r="9" ht="20.1" customHeight="1" outlineLevel="2" spans="1:3">
      <c r="A9" s="2">
        <v>2070701</v>
      </c>
      <c r="B9" s="2" t="s">
        <v>1287</v>
      </c>
      <c r="C9" s="2"/>
    </row>
    <row r="10" ht="20.1" customHeight="1" outlineLevel="2" spans="1:3">
      <c r="A10" s="2">
        <v>2070702</v>
      </c>
      <c r="B10" s="2" t="s">
        <v>1288</v>
      </c>
      <c r="C10" s="2"/>
    </row>
    <row r="11" ht="20.1" customHeight="1" outlineLevel="2" spans="1:3">
      <c r="A11" s="2">
        <v>2070703</v>
      </c>
      <c r="B11" s="2" t="s">
        <v>1353</v>
      </c>
      <c r="C11" s="2"/>
    </row>
    <row r="12" ht="20.1" customHeight="1" outlineLevel="2" spans="1:3">
      <c r="A12" s="2">
        <v>2070704</v>
      </c>
      <c r="B12" s="2" t="s">
        <v>1354</v>
      </c>
      <c r="C12" s="2"/>
    </row>
    <row r="13" ht="27" customHeight="1" outlineLevel="2" spans="1:3">
      <c r="A13" s="2">
        <v>2070799</v>
      </c>
      <c r="B13" s="2" t="s">
        <v>1289</v>
      </c>
      <c r="C13" s="2"/>
    </row>
    <row r="14" ht="23.25" customHeight="1" outlineLevel="1" spans="1:3">
      <c r="A14" s="2">
        <v>20709</v>
      </c>
      <c r="B14" s="2" t="s">
        <v>1355</v>
      </c>
      <c r="C14" s="2">
        <f>SUM(C15:C19)</f>
        <v>0</v>
      </c>
    </row>
    <row r="15" ht="20.1" customHeight="1" outlineLevel="2" spans="1:3">
      <c r="A15" s="2">
        <v>2070901</v>
      </c>
      <c r="B15" s="2" t="s">
        <v>1356</v>
      </c>
      <c r="C15" s="2"/>
    </row>
    <row r="16" ht="20.1" customHeight="1" outlineLevel="2" spans="1:3">
      <c r="A16" s="2">
        <v>2070902</v>
      </c>
      <c r="B16" s="2" t="s">
        <v>1357</v>
      </c>
      <c r="C16" s="2"/>
    </row>
    <row r="17" ht="20.1" customHeight="1" outlineLevel="2" spans="1:3">
      <c r="A17" s="2">
        <v>2070903</v>
      </c>
      <c r="B17" s="2" t="s">
        <v>1358</v>
      </c>
      <c r="C17" s="2"/>
    </row>
    <row r="18" ht="20.1" customHeight="1" outlineLevel="2" spans="1:3">
      <c r="A18" s="2">
        <v>2070904</v>
      </c>
      <c r="B18" s="2" t="s">
        <v>1359</v>
      </c>
      <c r="C18" s="2"/>
    </row>
    <row r="19" ht="20.1" customHeight="1" outlineLevel="2" spans="1:3">
      <c r="A19" s="2">
        <v>2070999</v>
      </c>
      <c r="B19" s="2" t="s">
        <v>1360</v>
      </c>
      <c r="C19" s="2"/>
    </row>
    <row r="20" outlineLevel="1" spans="1:3">
      <c r="A20" s="2">
        <v>20710</v>
      </c>
      <c r="B20" s="2" t="s">
        <v>1361</v>
      </c>
      <c r="C20" s="2">
        <f>SUM(C21:C22)</f>
        <v>0</v>
      </c>
    </row>
    <row r="21" ht="27" customHeight="1" outlineLevel="2" spans="1:3">
      <c r="A21" s="2">
        <v>2071001</v>
      </c>
      <c r="B21" s="2" t="s">
        <v>1362</v>
      </c>
      <c r="C21" s="2"/>
    </row>
    <row r="22" outlineLevel="2" spans="1:3">
      <c r="A22" s="2">
        <v>2071099</v>
      </c>
      <c r="B22" s="2" t="s">
        <v>1363</v>
      </c>
      <c r="C22" s="2"/>
    </row>
    <row r="23" ht="20.1" customHeight="1" spans="1:3">
      <c r="A23" s="2">
        <v>208</v>
      </c>
      <c r="B23" s="2" t="s">
        <v>1290</v>
      </c>
      <c r="C23" s="2">
        <f>SUM(C24,C28,C32)</f>
        <v>0</v>
      </c>
    </row>
    <row r="24" ht="20.1" customHeight="1" outlineLevel="1" spans="1:3">
      <c r="A24" s="2">
        <v>20822</v>
      </c>
      <c r="B24" s="2" t="s">
        <v>1317</v>
      </c>
      <c r="C24" s="2">
        <f>SUM(C25:C27)</f>
        <v>0</v>
      </c>
    </row>
    <row r="25" ht="20.1" customHeight="1" outlineLevel="2" spans="1:3">
      <c r="A25" s="2">
        <v>2082201</v>
      </c>
      <c r="B25" s="2" t="s">
        <v>1318</v>
      </c>
      <c r="C25" s="2"/>
    </row>
    <row r="26" ht="20.1" customHeight="1" outlineLevel="2" spans="1:3">
      <c r="A26" s="2">
        <v>2082202</v>
      </c>
      <c r="B26" s="2" t="s">
        <v>1314</v>
      </c>
      <c r="C26" s="2"/>
    </row>
    <row r="27" ht="27" customHeight="1" outlineLevel="2" spans="1:3">
      <c r="A27" s="2">
        <v>2082299</v>
      </c>
      <c r="B27" s="2" t="s">
        <v>1319</v>
      </c>
      <c r="C27" s="2"/>
    </row>
    <row r="28" ht="27" customHeight="1" outlineLevel="1" spans="1:3">
      <c r="A28" s="2">
        <v>20823</v>
      </c>
      <c r="B28" s="2" t="s">
        <v>1320</v>
      </c>
      <c r="C28" s="2">
        <f>SUM(C29:C31)</f>
        <v>0</v>
      </c>
    </row>
    <row r="29" ht="20.1" customHeight="1" outlineLevel="2" spans="1:3">
      <c r="A29" s="2">
        <v>2082301</v>
      </c>
      <c r="B29" s="2" t="s">
        <v>1318</v>
      </c>
      <c r="C29" s="2"/>
    </row>
    <row r="30" ht="20.1" customHeight="1" outlineLevel="2" spans="1:3">
      <c r="A30" s="2">
        <v>2082302</v>
      </c>
      <c r="B30" s="2" t="s">
        <v>1314</v>
      </c>
      <c r="C30" s="2"/>
    </row>
    <row r="31" ht="20.1" customHeight="1" outlineLevel="2" spans="1:3">
      <c r="A31" s="2">
        <v>2082399</v>
      </c>
      <c r="B31" s="2" t="s">
        <v>1364</v>
      </c>
      <c r="C31" s="2"/>
    </row>
    <row r="32" ht="27" customHeight="1" outlineLevel="1" spans="1:3">
      <c r="A32" s="2">
        <v>20829</v>
      </c>
      <c r="B32" s="2" t="s">
        <v>1365</v>
      </c>
      <c r="C32" s="2">
        <f>SUM(C33:C34)</f>
        <v>0</v>
      </c>
    </row>
    <row r="33" ht="20.1" customHeight="1" outlineLevel="2" spans="1:3">
      <c r="A33" s="2">
        <v>2082901</v>
      </c>
      <c r="B33" s="2" t="s">
        <v>1314</v>
      </c>
      <c r="C33" s="2"/>
    </row>
    <row r="34" outlineLevel="2" spans="1:3">
      <c r="A34" s="2">
        <v>2082999</v>
      </c>
      <c r="B34" s="2" t="s">
        <v>1366</v>
      </c>
      <c r="C34" s="2"/>
    </row>
    <row r="35" ht="20.1" customHeight="1" spans="1:3">
      <c r="A35" s="2">
        <v>211</v>
      </c>
      <c r="B35" s="2" t="s">
        <v>1291</v>
      </c>
      <c r="C35" s="2">
        <f>SUM(C36,C41)</f>
        <v>0</v>
      </c>
    </row>
    <row r="36" ht="20.1" customHeight="1" outlineLevel="1" spans="1:3">
      <c r="A36" s="2">
        <v>21160</v>
      </c>
      <c r="B36" s="2" t="s">
        <v>1367</v>
      </c>
      <c r="C36" s="2">
        <f>SUM(C37:C40)</f>
        <v>0</v>
      </c>
    </row>
    <row r="37" ht="20.1" customHeight="1" outlineLevel="2" spans="1:3">
      <c r="A37" s="2">
        <v>2116101</v>
      </c>
      <c r="B37" s="2" t="s">
        <v>1368</v>
      </c>
      <c r="C37" s="2"/>
    </row>
    <row r="38" ht="20.1" customHeight="1" outlineLevel="2" spans="1:3">
      <c r="A38" s="2">
        <v>2116102</v>
      </c>
      <c r="B38" s="2" t="s">
        <v>1369</v>
      </c>
      <c r="C38" s="2"/>
    </row>
    <row r="39" ht="20.1" customHeight="1" outlineLevel="2" spans="1:3">
      <c r="A39" s="2">
        <v>2116103</v>
      </c>
      <c r="B39" s="2" t="s">
        <v>1370</v>
      </c>
      <c r="C39" s="2"/>
    </row>
    <row r="40" ht="27" customHeight="1" outlineLevel="2" spans="1:3">
      <c r="A40" s="2">
        <v>2116099</v>
      </c>
      <c r="B40" s="2" t="s">
        <v>1371</v>
      </c>
      <c r="C40" s="2"/>
    </row>
    <row r="41" ht="20.1" customHeight="1" outlineLevel="1" spans="1:3">
      <c r="A41" s="2">
        <v>21161</v>
      </c>
      <c r="B41" s="2" t="s">
        <v>1372</v>
      </c>
      <c r="C41" s="2">
        <f>SUM(C42:C45)</f>
        <v>0</v>
      </c>
    </row>
    <row r="42" ht="20.1" customHeight="1" outlineLevel="2" spans="1:3">
      <c r="A42" s="2">
        <v>2116101</v>
      </c>
      <c r="B42" s="2" t="s">
        <v>1373</v>
      </c>
      <c r="C42" s="2"/>
    </row>
    <row r="43" ht="20.1" customHeight="1" outlineLevel="2" spans="1:3">
      <c r="A43" s="2">
        <v>2116102</v>
      </c>
      <c r="B43" s="2" t="s">
        <v>1374</v>
      </c>
      <c r="C43" s="2"/>
    </row>
    <row r="44" ht="20.1" customHeight="1" outlineLevel="2" spans="1:3">
      <c r="A44" s="2">
        <v>2116103</v>
      </c>
      <c r="B44" s="2" t="s">
        <v>1375</v>
      </c>
      <c r="C44" s="2"/>
    </row>
    <row r="45" ht="27" customHeight="1" outlineLevel="2" spans="1:3">
      <c r="A45" s="2">
        <v>2116104</v>
      </c>
      <c r="B45" s="2" t="s">
        <v>1376</v>
      </c>
      <c r="C45" s="2"/>
    </row>
    <row r="46" ht="20.1" customHeight="1" spans="1:3">
      <c r="A46" s="2">
        <v>212</v>
      </c>
      <c r="B46" s="2" t="s">
        <v>1292</v>
      </c>
      <c r="C46" s="2">
        <f>SUM(C47,C63,C67,C68,C74,C78,C82,C86,C92,C95)</f>
        <v>0</v>
      </c>
    </row>
    <row r="47" ht="27" customHeight="1" outlineLevel="1" spans="1:3">
      <c r="A47" s="2">
        <v>21208</v>
      </c>
      <c r="B47" s="2" t="s">
        <v>1293</v>
      </c>
      <c r="C47" s="2">
        <f>SUM(C48:C62)</f>
        <v>0</v>
      </c>
    </row>
    <row r="48" ht="20.1" customHeight="1" outlineLevel="2" spans="1:3">
      <c r="A48" s="2">
        <v>2120801</v>
      </c>
      <c r="B48" s="2" t="s">
        <v>1294</v>
      </c>
      <c r="C48" s="2"/>
    </row>
    <row r="49" ht="20.1" customHeight="1" outlineLevel="2" spans="1:3">
      <c r="A49" s="2">
        <v>2120802</v>
      </c>
      <c r="B49" s="2" t="s">
        <v>1295</v>
      </c>
      <c r="C49" s="2"/>
    </row>
    <row r="50" ht="20.1" customHeight="1" outlineLevel="2" spans="1:3">
      <c r="A50" s="2">
        <v>2120803</v>
      </c>
      <c r="B50" s="2" t="s">
        <v>1310</v>
      </c>
      <c r="C50" s="2"/>
    </row>
    <row r="51" ht="20.1" customHeight="1" outlineLevel="2" spans="1:3">
      <c r="A51" s="2">
        <v>2120804</v>
      </c>
      <c r="B51" s="2" t="s">
        <v>1296</v>
      </c>
      <c r="C51" s="2"/>
    </row>
    <row r="52" ht="20.1" customHeight="1" outlineLevel="2" spans="1:3">
      <c r="A52" s="2">
        <v>2120805</v>
      </c>
      <c r="B52" s="2" t="s">
        <v>1297</v>
      </c>
      <c r="C52" s="2"/>
    </row>
    <row r="53" ht="20.1" customHeight="1" outlineLevel="2" spans="1:3">
      <c r="A53" s="2">
        <v>2120806</v>
      </c>
      <c r="B53" s="2" t="s">
        <v>1377</v>
      </c>
      <c r="C53" s="2"/>
    </row>
    <row r="54" ht="20.1" customHeight="1" outlineLevel="2" spans="1:3">
      <c r="A54" s="2">
        <v>2120807</v>
      </c>
      <c r="B54" s="2" t="s">
        <v>1378</v>
      </c>
      <c r="C54" s="2"/>
    </row>
    <row r="55" ht="20.1" customHeight="1" outlineLevel="2" spans="1:3">
      <c r="A55" s="2">
        <v>2120809</v>
      </c>
      <c r="B55" s="2" t="s">
        <v>1379</v>
      </c>
      <c r="C55" s="2"/>
    </row>
    <row r="56" ht="20.1" customHeight="1" outlineLevel="2" spans="1:3">
      <c r="A56" s="2">
        <v>2120810</v>
      </c>
      <c r="B56" s="2" t="s">
        <v>1380</v>
      </c>
      <c r="C56" s="2"/>
    </row>
    <row r="57" ht="20.1" customHeight="1" outlineLevel="2" spans="1:3">
      <c r="A57" s="2">
        <v>2120811</v>
      </c>
      <c r="B57" s="2" t="s">
        <v>1381</v>
      </c>
      <c r="C57" s="2"/>
    </row>
    <row r="58" ht="20.1" customHeight="1" outlineLevel="2" spans="1:3">
      <c r="A58" s="2">
        <v>2120813</v>
      </c>
      <c r="B58" s="2" t="s">
        <v>1382</v>
      </c>
      <c r="C58" s="2"/>
    </row>
    <row r="59" ht="20.1" customHeight="1" outlineLevel="2" spans="1:3">
      <c r="A59" s="2">
        <v>2120814</v>
      </c>
      <c r="B59" s="2" t="s">
        <v>1383</v>
      </c>
      <c r="C59" s="2"/>
    </row>
    <row r="60" ht="20.1" customHeight="1" outlineLevel="2" spans="1:3">
      <c r="A60" s="2">
        <v>2120815</v>
      </c>
      <c r="B60" s="2" t="s">
        <v>1384</v>
      </c>
      <c r="C60" s="2"/>
    </row>
    <row r="61" ht="20.1" customHeight="1" outlineLevel="2" spans="1:3">
      <c r="A61" s="2">
        <v>2120816</v>
      </c>
      <c r="B61" s="2" t="s">
        <v>1298</v>
      </c>
      <c r="C61" s="2"/>
    </row>
    <row r="62" ht="27" customHeight="1" outlineLevel="2" spans="1:3">
      <c r="A62" s="2">
        <v>2120899</v>
      </c>
      <c r="B62" s="2" t="s">
        <v>1299</v>
      </c>
      <c r="C62" s="2"/>
    </row>
    <row r="63" ht="27" customHeight="1" outlineLevel="1" spans="1:3">
      <c r="A63" s="2">
        <v>21210</v>
      </c>
      <c r="B63" s="2" t="s">
        <v>1385</v>
      </c>
      <c r="C63" s="2">
        <f>SUM(C64:C66)</f>
        <v>0</v>
      </c>
    </row>
    <row r="64" ht="20.1" customHeight="1" outlineLevel="2" spans="1:3">
      <c r="A64" s="2">
        <v>2121001</v>
      </c>
      <c r="B64" s="2" t="s">
        <v>1294</v>
      </c>
      <c r="C64" s="2"/>
    </row>
    <row r="65" ht="20.1" customHeight="1" outlineLevel="2" spans="1:3">
      <c r="A65" s="2">
        <v>2121002</v>
      </c>
      <c r="B65" s="2" t="s">
        <v>1295</v>
      </c>
      <c r="C65" s="2"/>
    </row>
    <row r="66" ht="20.1" customHeight="1" outlineLevel="2" spans="1:3">
      <c r="A66" s="2">
        <v>2121099</v>
      </c>
      <c r="B66" s="2" t="s">
        <v>1386</v>
      </c>
      <c r="C66" s="2"/>
    </row>
    <row r="67" ht="27" customHeight="1" outlineLevel="1" spans="1:3">
      <c r="A67" s="2">
        <v>21211</v>
      </c>
      <c r="B67" s="2" t="s">
        <v>1387</v>
      </c>
      <c r="C67" s="2"/>
    </row>
    <row r="68" ht="27" customHeight="1" outlineLevel="1" spans="1:3">
      <c r="A68" s="2">
        <v>21213</v>
      </c>
      <c r="B68" s="2" t="s">
        <v>1300</v>
      </c>
      <c r="C68" s="2">
        <f>SUM(C69:C73)</f>
        <v>0</v>
      </c>
    </row>
    <row r="69" ht="20.1" customHeight="1" outlineLevel="2" spans="1:3">
      <c r="A69" s="2">
        <v>2121301</v>
      </c>
      <c r="B69" s="2" t="s">
        <v>1301</v>
      </c>
      <c r="C69" s="2"/>
    </row>
    <row r="70" ht="20.1" customHeight="1" outlineLevel="2" spans="1:3">
      <c r="A70" s="2">
        <v>2121302</v>
      </c>
      <c r="B70" s="2" t="s">
        <v>1302</v>
      </c>
      <c r="C70" s="2"/>
    </row>
    <row r="71" ht="20.1" customHeight="1" outlineLevel="2" spans="1:3">
      <c r="A71" s="2">
        <v>2121303</v>
      </c>
      <c r="B71" s="2" t="s">
        <v>1388</v>
      </c>
      <c r="C71" s="2"/>
    </row>
    <row r="72" ht="20.1" customHeight="1" outlineLevel="2" spans="1:3">
      <c r="A72" s="2">
        <v>2121304</v>
      </c>
      <c r="B72" s="2" t="s">
        <v>1389</v>
      </c>
      <c r="C72" s="2"/>
    </row>
    <row r="73" ht="27" customHeight="1" outlineLevel="2" spans="1:3">
      <c r="A73" s="2">
        <v>2121399</v>
      </c>
      <c r="B73" s="2" t="s">
        <v>1303</v>
      </c>
      <c r="C73" s="2"/>
    </row>
    <row r="74" ht="27" customHeight="1" outlineLevel="1" spans="1:3">
      <c r="A74" s="2">
        <v>21214</v>
      </c>
      <c r="B74" s="2" t="s">
        <v>1304</v>
      </c>
      <c r="C74" s="2">
        <f>SUM(C75:C77)</f>
        <v>0</v>
      </c>
    </row>
    <row r="75" ht="20.1" customHeight="1" outlineLevel="2" spans="1:3">
      <c r="A75" s="2">
        <v>2121401</v>
      </c>
      <c r="B75" s="2" t="s">
        <v>1305</v>
      </c>
      <c r="C75" s="2"/>
    </row>
    <row r="76" ht="20.1" customHeight="1" outlineLevel="2" spans="1:3">
      <c r="A76" s="2">
        <v>2121402</v>
      </c>
      <c r="B76" s="2" t="s">
        <v>1306</v>
      </c>
      <c r="C76" s="2"/>
    </row>
    <row r="77" ht="20.1" customHeight="1" outlineLevel="2" spans="1:3">
      <c r="A77" s="2">
        <v>2121499</v>
      </c>
      <c r="B77" s="2" t="s">
        <v>1308</v>
      </c>
      <c r="C77" s="2"/>
    </row>
    <row r="78" ht="27" customHeight="1" outlineLevel="1" spans="1:3">
      <c r="A78" s="2">
        <v>21215</v>
      </c>
      <c r="B78" s="2" t="s">
        <v>1390</v>
      </c>
      <c r="C78" s="2">
        <f>SUM(C79:C81)</f>
        <v>0</v>
      </c>
    </row>
    <row r="79" ht="20.1" customHeight="1" outlineLevel="2" spans="1:3">
      <c r="A79" s="2">
        <v>2121501</v>
      </c>
      <c r="B79" s="2" t="s">
        <v>1294</v>
      </c>
      <c r="C79" s="2"/>
    </row>
    <row r="80" ht="20.1" customHeight="1" outlineLevel="2" spans="1:3">
      <c r="A80" s="2">
        <v>2121502</v>
      </c>
      <c r="B80" s="2" t="s">
        <v>1295</v>
      </c>
      <c r="C80" s="2"/>
    </row>
    <row r="81" outlineLevel="2" spans="1:3">
      <c r="A81" s="2">
        <v>2121599</v>
      </c>
      <c r="B81" s="2" t="s">
        <v>1391</v>
      </c>
      <c r="C81" s="2"/>
    </row>
    <row r="82" ht="27" customHeight="1" outlineLevel="1" spans="1:3">
      <c r="A82" s="2">
        <v>21216</v>
      </c>
      <c r="B82" s="2" t="s">
        <v>1392</v>
      </c>
      <c r="C82" s="2">
        <f>SUM(C83:C85)</f>
        <v>0</v>
      </c>
    </row>
    <row r="83" ht="20.1" customHeight="1" outlineLevel="2" spans="1:3">
      <c r="A83" s="2">
        <v>2121601</v>
      </c>
      <c r="B83" s="2" t="s">
        <v>1294</v>
      </c>
      <c r="C83" s="2"/>
    </row>
    <row r="84" ht="20.1" customHeight="1" outlineLevel="2" spans="1:3">
      <c r="A84" s="2">
        <v>2121602</v>
      </c>
      <c r="B84" s="2" t="s">
        <v>1295</v>
      </c>
      <c r="C84" s="2"/>
    </row>
    <row r="85" ht="18.95" customHeight="1" outlineLevel="2" spans="1:3">
      <c r="A85" s="2">
        <v>2121699</v>
      </c>
      <c r="B85" s="2" t="s">
        <v>1393</v>
      </c>
      <c r="C85" s="2"/>
    </row>
    <row r="86" ht="27" customHeight="1" outlineLevel="1" spans="1:3">
      <c r="A86" s="2">
        <v>21217</v>
      </c>
      <c r="B86" s="2" t="s">
        <v>1394</v>
      </c>
      <c r="C86" s="2">
        <f>SUM(C87:C91)</f>
        <v>0</v>
      </c>
    </row>
    <row r="87" ht="20.1" customHeight="1" outlineLevel="2" spans="1:3">
      <c r="A87" s="2">
        <v>2121701</v>
      </c>
      <c r="B87" s="2" t="s">
        <v>1301</v>
      </c>
      <c r="C87" s="2"/>
    </row>
    <row r="88" ht="20.1" customHeight="1" outlineLevel="2" spans="1:3">
      <c r="A88" s="2">
        <v>2121702</v>
      </c>
      <c r="B88" s="2" t="s">
        <v>1302</v>
      </c>
      <c r="C88" s="2"/>
    </row>
    <row r="89" ht="20.1" customHeight="1" outlineLevel="2" spans="1:3">
      <c r="A89" s="2">
        <v>2121703</v>
      </c>
      <c r="B89" s="2" t="s">
        <v>1388</v>
      </c>
      <c r="C89" s="2"/>
    </row>
    <row r="90" ht="20.1" customHeight="1" outlineLevel="2" spans="1:3">
      <c r="A90" s="2">
        <v>2121704</v>
      </c>
      <c r="B90" s="2" t="s">
        <v>1389</v>
      </c>
      <c r="C90" s="2"/>
    </row>
    <row r="91" ht="27" customHeight="1" outlineLevel="2" spans="1:3">
      <c r="A91" s="2">
        <v>2121799</v>
      </c>
      <c r="B91" s="2" t="s">
        <v>1395</v>
      </c>
      <c r="C91" s="2"/>
    </row>
    <row r="92" ht="27" customHeight="1" outlineLevel="1" spans="1:3">
      <c r="A92" s="2">
        <v>21218</v>
      </c>
      <c r="B92" s="2" t="s">
        <v>1307</v>
      </c>
      <c r="C92" s="2">
        <f>SUM(C93:C94)</f>
        <v>0</v>
      </c>
    </row>
    <row r="93" ht="20.1" customHeight="1" outlineLevel="2" spans="1:3">
      <c r="A93" s="2">
        <v>2121801</v>
      </c>
      <c r="B93" s="2" t="s">
        <v>1305</v>
      </c>
      <c r="C93" s="2"/>
    </row>
    <row r="94" ht="20.1" customHeight="1" outlineLevel="2" spans="1:3">
      <c r="A94" s="2">
        <v>2121899</v>
      </c>
      <c r="B94" s="2" t="s">
        <v>1308</v>
      </c>
      <c r="C94" s="2"/>
    </row>
    <row r="95" ht="27" customHeight="1" outlineLevel="1" spans="1:3">
      <c r="A95" s="2">
        <v>21219</v>
      </c>
      <c r="B95" s="2" t="s">
        <v>1309</v>
      </c>
      <c r="C95" s="2">
        <f>SUM(C96:C103)</f>
        <v>0</v>
      </c>
    </row>
    <row r="96" ht="20.1" customHeight="1" outlineLevel="2" spans="1:3">
      <c r="A96" s="2">
        <v>2121901</v>
      </c>
      <c r="B96" s="2" t="s">
        <v>1294</v>
      </c>
      <c r="C96" s="2"/>
    </row>
    <row r="97" ht="20.1" customHeight="1" outlineLevel="2" spans="1:3">
      <c r="A97" s="2">
        <v>2121902</v>
      </c>
      <c r="B97" s="2" t="s">
        <v>1295</v>
      </c>
      <c r="C97" s="2"/>
    </row>
    <row r="98" ht="20.1" customHeight="1" outlineLevel="2" spans="1:3">
      <c r="A98" s="2">
        <v>2121903</v>
      </c>
      <c r="B98" s="2" t="s">
        <v>1310</v>
      </c>
      <c r="C98" s="2"/>
    </row>
    <row r="99" ht="20.1" customHeight="1" outlineLevel="2" spans="1:3">
      <c r="A99" s="2">
        <v>2121904</v>
      </c>
      <c r="B99" s="2" t="s">
        <v>1296</v>
      </c>
      <c r="C99" s="2"/>
    </row>
    <row r="100" ht="20.1" customHeight="1" outlineLevel="2" spans="1:3">
      <c r="A100" s="2">
        <v>2121905</v>
      </c>
      <c r="B100" s="2" t="s">
        <v>1378</v>
      </c>
      <c r="C100" s="2"/>
    </row>
    <row r="101" ht="20.1" customHeight="1" outlineLevel="2" spans="1:3">
      <c r="A101" s="2">
        <v>2121906</v>
      </c>
      <c r="B101" s="2" t="s">
        <v>1380</v>
      </c>
      <c r="C101" s="2"/>
    </row>
    <row r="102" ht="20.1" customHeight="1" outlineLevel="2" spans="1:3">
      <c r="A102" s="2">
        <v>2121907</v>
      </c>
      <c r="B102" s="2" t="s">
        <v>1381</v>
      </c>
      <c r="C102" s="2"/>
    </row>
    <row r="103" ht="27" customHeight="1" outlineLevel="2" spans="1:3">
      <c r="A103" s="2">
        <v>2121999</v>
      </c>
      <c r="B103" s="2" t="s">
        <v>1311</v>
      </c>
      <c r="C103" s="2"/>
    </row>
    <row r="104" ht="20.1" customHeight="1" spans="1:3">
      <c r="A104" s="2">
        <v>213</v>
      </c>
      <c r="B104" s="2" t="s">
        <v>1312</v>
      </c>
      <c r="C104" s="2">
        <f>SUM(C105,C110,C114,C117,C121,C125)</f>
        <v>1424</v>
      </c>
    </row>
    <row r="105" ht="27" customHeight="1" outlineLevel="1" spans="1:3">
      <c r="A105" s="2">
        <v>21366</v>
      </c>
      <c r="B105" s="2" t="s">
        <v>1313</v>
      </c>
      <c r="C105" s="2">
        <f>SUM(C106:C109)</f>
        <v>0</v>
      </c>
    </row>
    <row r="106" ht="20.1" customHeight="1" outlineLevel="2" spans="1:3">
      <c r="A106" s="2">
        <v>2136601</v>
      </c>
      <c r="B106" s="2" t="s">
        <v>1314</v>
      </c>
      <c r="C106" s="2"/>
    </row>
    <row r="107" ht="20.1" customHeight="1" outlineLevel="2" spans="1:3">
      <c r="A107" s="2">
        <v>2136602</v>
      </c>
      <c r="B107" s="2" t="s">
        <v>1396</v>
      </c>
      <c r="C107" s="2"/>
    </row>
    <row r="108" ht="20.1" customHeight="1" outlineLevel="2" spans="1:3">
      <c r="A108" s="2">
        <v>2136603</v>
      </c>
      <c r="B108" s="2" t="s">
        <v>1397</v>
      </c>
      <c r="C108" s="2"/>
    </row>
    <row r="109" ht="20.1" customHeight="1" outlineLevel="2" spans="1:3">
      <c r="A109" s="2">
        <v>2136699</v>
      </c>
      <c r="B109" s="2" t="s">
        <v>1398</v>
      </c>
      <c r="C109" s="2"/>
    </row>
    <row r="110" ht="27" customHeight="1" outlineLevel="1" spans="1:3">
      <c r="A110" s="2">
        <v>21369</v>
      </c>
      <c r="B110" s="2" t="s">
        <v>1315</v>
      </c>
      <c r="C110" s="2">
        <f>SUM(C111:C113)</f>
        <v>0</v>
      </c>
    </row>
    <row r="111" ht="20.1" customHeight="1" outlineLevel="2" spans="1:3">
      <c r="A111" s="2">
        <v>2136901</v>
      </c>
      <c r="B111" s="2" t="s">
        <v>1399</v>
      </c>
      <c r="C111" s="2"/>
    </row>
    <row r="112" ht="20.1" customHeight="1" outlineLevel="2" spans="1:3">
      <c r="A112" s="2">
        <v>2136903</v>
      </c>
      <c r="B112" s="2" t="s">
        <v>1316</v>
      </c>
      <c r="C112" s="2"/>
    </row>
    <row r="113" ht="20.1" customHeight="1" outlineLevel="2" spans="1:3">
      <c r="A113" s="2">
        <v>2136999</v>
      </c>
      <c r="B113" s="2" t="s">
        <v>1400</v>
      </c>
      <c r="C113" s="2"/>
    </row>
    <row r="114" ht="27" customHeight="1" outlineLevel="1" spans="1:3">
      <c r="A114" s="2">
        <v>21370</v>
      </c>
      <c r="B114" s="2" t="s">
        <v>1401</v>
      </c>
      <c r="C114" s="2">
        <f>SUM(C115:C116)</f>
        <v>0</v>
      </c>
    </row>
    <row r="115" ht="20.1" customHeight="1" outlineLevel="2" spans="1:3">
      <c r="A115" s="2">
        <v>2137001</v>
      </c>
      <c r="B115" s="2" t="s">
        <v>1314</v>
      </c>
      <c r="C115" s="2"/>
    </row>
    <row r="116" outlineLevel="2" spans="1:3">
      <c r="A116" s="2">
        <v>2137099</v>
      </c>
      <c r="B116" s="2" t="s">
        <v>1402</v>
      </c>
      <c r="C116" s="2"/>
    </row>
    <row r="117" ht="27" customHeight="1" outlineLevel="1" spans="1:3">
      <c r="A117" s="2">
        <v>21371</v>
      </c>
      <c r="B117" s="2" t="s">
        <v>1403</v>
      </c>
      <c r="C117" s="2">
        <f>SUM(C118:C120)</f>
        <v>0</v>
      </c>
    </row>
    <row r="118" ht="20.1" customHeight="1" outlineLevel="2" spans="1:3">
      <c r="A118" s="2">
        <v>2137101</v>
      </c>
      <c r="B118" s="2" t="s">
        <v>1399</v>
      </c>
      <c r="C118" s="2"/>
    </row>
    <row r="119" ht="20.1" customHeight="1" outlineLevel="2" spans="1:3">
      <c r="A119" s="2">
        <v>2137103</v>
      </c>
      <c r="B119" s="2" t="s">
        <v>1316</v>
      </c>
      <c r="C119" s="2"/>
    </row>
    <row r="120" outlineLevel="2" spans="1:3">
      <c r="A120" s="2">
        <v>2137199</v>
      </c>
      <c r="B120" s="2" t="s">
        <v>1404</v>
      </c>
      <c r="C120" s="2"/>
    </row>
    <row r="121" ht="20.1" customHeight="1" outlineLevel="1" spans="1:3">
      <c r="A121" s="2">
        <v>21372</v>
      </c>
      <c r="B121" s="2" t="s">
        <v>1317</v>
      </c>
      <c r="C121" s="2">
        <f>SUM(C122:C124)</f>
        <v>1424</v>
      </c>
    </row>
    <row r="122" ht="20.1" customHeight="1" outlineLevel="2" spans="1:3">
      <c r="A122" s="2">
        <v>2137201</v>
      </c>
      <c r="B122" s="2" t="s">
        <v>1318</v>
      </c>
      <c r="C122" s="2">
        <v>850</v>
      </c>
    </row>
    <row r="123" ht="20.1" customHeight="1" outlineLevel="2" spans="1:3">
      <c r="A123" s="2">
        <v>2137202</v>
      </c>
      <c r="B123" s="2" t="s">
        <v>1314</v>
      </c>
      <c r="C123" s="2">
        <v>574</v>
      </c>
    </row>
    <row r="124" ht="26.1" customHeight="1" outlineLevel="2" spans="1:3">
      <c r="A124" s="2">
        <v>2137299</v>
      </c>
      <c r="B124" s="2" t="s">
        <v>1319</v>
      </c>
      <c r="C124" s="2"/>
    </row>
    <row r="125" ht="20.1" customHeight="1" outlineLevel="1" spans="1:3">
      <c r="A125" s="2">
        <v>21373</v>
      </c>
      <c r="B125" s="2" t="s">
        <v>1320</v>
      </c>
      <c r="C125" s="2">
        <f>SUM(C126:C128)</f>
        <v>0</v>
      </c>
    </row>
    <row r="126" ht="20.1" customHeight="1" outlineLevel="2" spans="1:3">
      <c r="A126" s="2">
        <v>2137301</v>
      </c>
      <c r="B126" s="2" t="s">
        <v>1318</v>
      </c>
      <c r="C126" s="2"/>
    </row>
    <row r="127" ht="20.1" customHeight="1" outlineLevel="2" spans="1:3">
      <c r="A127" s="2">
        <v>2137302</v>
      </c>
      <c r="B127" s="2" t="s">
        <v>1314</v>
      </c>
      <c r="C127" s="2"/>
    </row>
    <row r="128" ht="20.1" customHeight="1" outlineLevel="2" spans="1:3">
      <c r="A128" s="2">
        <v>2137399</v>
      </c>
      <c r="B128" s="2" t="s">
        <v>1364</v>
      </c>
      <c r="C128" s="2"/>
    </row>
    <row r="129" ht="20.1" customHeight="1" spans="1:3">
      <c r="A129" s="2">
        <v>214</v>
      </c>
      <c r="B129" s="2" t="s">
        <v>1321</v>
      </c>
      <c r="C129" s="2">
        <f>SUM(C130,C135,C144,C147)</f>
        <v>0</v>
      </c>
    </row>
    <row r="130" ht="27" customHeight="1" outlineLevel="1" spans="1:3">
      <c r="A130" s="2">
        <v>21462</v>
      </c>
      <c r="B130" s="2" t="s">
        <v>1405</v>
      </c>
      <c r="C130" s="2">
        <f>SUM(C131:C134)</f>
        <v>0</v>
      </c>
    </row>
    <row r="131" ht="20.1" customHeight="1" outlineLevel="2" spans="1:3">
      <c r="A131" s="2">
        <v>2146201</v>
      </c>
      <c r="B131" s="2" t="s">
        <v>1406</v>
      </c>
      <c r="C131" s="2"/>
    </row>
    <row r="132" ht="20.1" customHeight="1" outlineLevel="2" spans="1:3">
      <c r="A132" s="2">
        <v>2146202</v>
      </c>
      <c r="B132" s="2" t="s">
        <v>1407</v>
      </c>
      <c r="C132" s="2"/>
    </row>
    <row r="133" ht="20.1" customHeight="1" outlineLevel="2" spans="1:3">
      <c r="A133" s="2">
        <v>2146203</v>
      </c>
      <c r="B133" s="2" t="s">
        <v>1408</v>
      </c>
      <c r="C133" s="2"/>
    </row>
    <row r="134" ht="20.1" customHeight="1" outlineLevel="2" spans="1:3">
      <c r="A134" s="2">
        <v>2146299</v>
      </c>
      <c r="B134" s="2" t="s">
        <v>1409</v>
      </c>
      <c r="C134" s="2"/>
    </row>
    <row r="135" ht="20.1" customHeight="1" outlineLevel="1" spans="1:3">
      <c r="A135" s="2">
        <v>21464</v>
      </c>
      <c r="B135" s="2" t="s">
        <v>1410</v>
      </c>
      <c r="C135" s="2">
        <f>SUM(C136:C143)</f>
        <v>0</v>
      </c>
    </row>
    <row r="136" ht="20.1" customHeight="1" outlineLevel="2" spans="1:3">
      <c r="A136" s="2">
        <v>2146401</v>
      </c>
      <c r="B136" s="2" t="s">
        <v>1411</v>
      </c>
      <c r="C136" s="2"/>
    </row>
    <row r="137" ht="20.1" customHeight="1" outlineLevel="2" spans="1:3">
      <c r="A137" s="2">
        <v>2146402</v>
      </c>
      <c r="B137" s="2" t="s">
        <v>1412</v>
      </c>
      <c r="C137" s="2"/>
    </row>
    <row r="138" ht="20.1" customHeight="1" outlineLevel="2" spans="1:3">
      <c r="A138" s="2">
        <v>2146403</v>
      </c>
      <c r="B138" s="2" t="s">
        <v>1413</v>
      </c>
      <c r="C138" s="2"/>
    </row>
    <row r="139" ht="20.1" customHeight="1" outlineLevel="2" spans="1:3">
      <c r="A139" s="2">
        <v>2146404</v>
      </c>
      <c r="B139" s="2" t="s">
        <v>1414</v>
      </c>
      <c r="C139" s="2"/>
    </row>
    <row r="140" ht="20.1" customHeight="1" outlineLevel="2" spans="1:3">
      <c r="A140" s="2">
        <v>2146405</v>
      </c>
      <c r="B140" s="2" t="s">
        <v>1415</v>
      </c>
      <c r="C140" s="2"/>
    </row>
    <row r="141" ht="20.1" customHeight="1" outlineLevel="2" spans="1:3">
      <c r="A141" s="2">
        <v>2146406</v>
      </c>
      <c r="B141" s="2" t="s">
        <v>1416</v>
      </c>
      <c r="C141" s="2"/>
    </row>
    <row r="142" ht="20.1" customHeight="1" outlineLevel="2" spans="1:3">
      <c r="A142" s="2">
        <v>2146407</v>
      </c>
      <c r="B142" s="2" t="s">
        <v>1417</v>
      </c>
      <c r="C142" s="2"/>
    </row>
    <row r="143" ht="20.1" customHeight="1" outlineLevel="2" spans="1:3">
      <c r="A143" s="2">
        <v>2146499</v>
      </c>
      <c r="B143" s="2" t="s">
        <v>1418</v>
      </c>
      <c r="C143" s="2"/>
    </row>
    <row r="144" ht="27" customHeight="1" outlineLevel="1" spans="1:3">
      <c r="A144" s="2">
        <v>21471</v>
      </c>
      <c r="B144" s="2" t="s">
        <v>1419</v>
      </c>
      <c r="C144" s="2">
        <f>SUM(C145:C146)</f>
        <v>0</v>
      </c>
    </row>
    <row r="145" ht="20.1" customHeight="1" outlineLevel="2" spans="1:3">
      <c r="A145" s="2">
        <v>2147101</v>
      </c>
      <c r="B145" s="2" t="s">
        <v>1420</v>
      </c>
      <c r="C145" s="2"/>
    </row>
    <row r="146" outlineLevel="2" spans="1:3">
      <c r="A146" s="2">
        <v>2147199</v>
      </c>
      <c r="B146" s="2" t="s">
        <v>1421</v>
      </c>
      <c r="C146" s="2"/>
    </row>
    <row r="147" ht="27" customHeight="1" outlineLevel="1" spans="1:3">
      <c r="A147" s="2">
        <v>21472</v>
      </c>
      <c r="B147" s="2" t="s">
        <v>1422</v>
      </c>
      <c r="C147" s="2"/>
    </row>
    <row r="148" ht="20.1" customHeight="1" spans="1:3">
      <c r="A148" s="2">
        <v>215</v>
      </c>
      <c r="B148" s="2" t="s">
        <v>1423</v>
      </c>
      <c r="C148" s="2">
        <f>C149</f>
        <v>0</v>
      </c>
    </row>
    <row r="149" ht="20.1" customHeight="1" outlineLevel="1" spans="1:3">
      <c r="A149" s="2">
        <v>21562</v>
      </c>
      <c r="B149" s="2" t="s">
        <v>1424</v>
      </c>
      <c r="C149" s="2">
        <f>SUM(C150:C151)</f>
        <v>0</v>
      </c>
    </row>
    <row r="150" ht="20.1" customHeight="1" outlineLevel="2" spans="1:3">
      <c r="A150" s="2">
        <v>2156202</v>
      </c>
      <c r="B150" s="2" t="s">
        <v>1425</v>
      </c>
      <c r="C150" s="2"/>
    </row>
    <row r="151" ht="20.1" customHeight="1" outlineLevel="2" spans="1:3">
      <c r="A151" s="2">
        <v>2156299</v>
      </c>
      <c r="B151" s="2" t="s">
        <v>1426</v>
      </c>
      <c r="C151" s="2"/>
    </row>
    <row r="152" ht="20.1" customHeight="1" spans="1:3">
      <c r="A152" s="2">
        <v>229</v>
      </c>
      <c r="B152" s="2" t="s">
        <v>1323</v>
      </c>
      <c r="C152" s="2">
        <f>SUM(C153,C157,C164,C165)</f>
        <v>595</v>
      </c>
    </row>
    <row r="153" ht="27" customHeight="1" outlineLevel="1" spans="1:3">
      <c r="A153" s="2">
        <v>22904</v>
      </c>
      <c r="B153" s="2" t="s">
        <v>1324</v>
      </c>
      <c r="C153" s="2">
        <f>SUM(C154:C156)</f>
        <v>0</v>
      </c>
    </row>
    <row r="154" ht="20.1" customHeight="1" outlineLevel="2" spans="1:3">
      <c r="A154" s="2">
        <v>2290401</v>
      </c>
      <c r="B154" s="2" t="s">
        <v>1325</v>
      </c>
      <c r="C154" s="2"/>
    </row>
    <row r="155" outlineLevel="2" spans="1:3">
      <c r="A155" s="2">
        <v>2290402</v>
      </c>
      <c r="B155" s="2" t="s">
        <v>1326</v>
      </c>
      <c r="C155" s="2"/>
    </row>
    <row r="156" outlineLevel="2" spans="1:3">
      <c r="A156" s="2">
        <v>2290403</v>
      </c>
      <c r="B156" s="2" t="s">
        <v>1427</v>
      </c>
      <c r="C156" s="2"/>
    </row>
    <row r="157" ht="27" customHeight="1" outlineLevel="1" spans="1:3">
      <c r="A157" s="2">
        <v>22908</v>
      </c>
      <c r="B157" s="2" t="s">
        <v>1428</v>
      </c>
      <c r="C157" s="2">
        <f>SUM(C158:C163)</f>
        <v>0</v>
      </c>
    </row>
    <row r="158" ht="20.1" customHeight="1" outlineLevel="2" spans="1:3">
      <c r="A158" s="2">
        <v>2290804</v>
      </c>
      <c r="B158" s="2" t="s">
        <v>1429</v>
      </c>
      <c r="C158" s="2"/>
    </row>
    <row r="159" ht="20.1" customHeight="1" outlineLevel="2" spans="1:3">
      <c r="A159" s="2">
        <v>2290805</v>
      </c>
      <c r="B159" s="2" t="s">
        <v>1430</v>
      </c>
      <c r="C159" s="2"/>
    </row>
    <row r="160" ht="20.1" customHeight="1" outlineLevel="2" spans="1:3">
      <c r="A160" s="2">
        <v>2290806</v>
      </c>
      <c r="B160" s="2" t="s">
        <v>1431</v>
      </c>
      <c r="C160" s="2"/>
    </row>
    <row r="161" ht="20.1" customHeight="1" outlineLevel="2" spans="1:3">
      <c r="A161" s="2">
        <v>2290807</v>
      </c>
      <c r="B161" s="2" t="s">
        <v>1432</v>
      </c>
      <c r="C161" s="2"/>
    </row>
    <row r="162" ht="20.1" customHeight="1" outlineLevel="2" spans="1:3">
      <c r="A162" s="2">
        <v>2290808</v>
      </c>
      <c r="B162" s="2" t="s">
        <v>1433</v>
      </c>
      <c r="C162" s="2"/>
    </row>
    <row r="163" outlineLevel="2" spans="1:3">
      <c r="A163" s="2">
        <v>2290899</v>
      </c>
      <c r="B163" s="2" t="s">
        <v>1434</v>
      </c>
      <c r="C163" s="2"/>
    </row>
    <row r="164" ht="27" customHeight="1" outlineLevel="1" collapsed="1" spans="1:3">
      <c r="A164" s="2" t="s">
        <v>1435</v>
      </c>
      <c r="B164" s="2" t="s">
        <v>1436</v>
      </c>
      <c r="C164" s="2"/>
    </row>
    <row r="165" ht="27" customHeight="1" outlineLevel="1" spans="1:3">
      <c r="A165" s="2">
        <v>22960</v>
      </c>
      <c r="B165" s="2" t="s">
        <v>1327</v>
      </c>
      <c r="C165" s="2">
        <f>SUM(C166:C176)</f>
        <v>595</v>
      </c>
    </row>
    <row r="166" ht="20.1" customHeight="1" outlineLevel="2" spans="1:3">
      <c r="A166" s="2">
        <v>2296001</v>
      </c>
      <c r="B166" s="2" t="s">
        <v>1437</v>
      </c>
      <c r="C166" s="2"/>
    </row>
    <row r="167" ht="20.1" customHeight="1" outlineLevel="2" spans="1:3">
      <c r="A167" s="2">
        <v>2296002</v>
      </c>
      <c r="B167" s="2" t="s">
        <v>1328</v>
      </c>
      <c r="C167" s="2">
        <v>106</v>
      </c>
    </row>
    <row r="168" ht="20.1" customHeight="1" outlineLevel="2" spans="1:3">
      <c r="A168" s="2">
        <v>2296003</v>
      </c>
      <c r="B168" s="2" t="s">
        <v>1329</v>
      </c>
      <c r="C168" s="2"/>
    </row>
    <row r="169" ht="20.1" customHeight="1" outlineLevel="2" spans="1:3">
      <c r="A169" s="2">
        <v>2296004</v>
      </c>
      <c r="B169" s="2" t="s">
        <v>1330</v>
      </c>
      <c r="C169" s="2"/>
    </row>
    <row r="170" ht="20.1" customHeight="1" outlineLevel="2" spans="1:3">
      <c r="A170" s="2">
        <v>2296005</v>
      </c>
      <c r="B170" s="2" t="s">
        <v>1438</v>
      </c>
      <c r="C170" s="2"/>
    </row>
    <row r="171" ht="20.1" customHeight="1" outlineLevel="2" spans="1:3">
      <c r="A171" s="2">
        <v>2296006</v>
      </c>
      <c r="B171" s="2" t="s">
        <v>1331</v>
      </c>
      <c r="C171" s="2">
        <v>119</v>
      </c>
    </row>
    <row r="172" ht="20.1" customHeight="1" outlineLevel="2" spans="1:3">
      <c r="A172" s="2">
        <v>2296010</v>
      </c>
      <c r="B172" s="2" t="s">
        <v>1439</v>
      </c>
      <c r="C172" s="2"/>
    </row>
    <row r="173" ht="20.1" customHeight="1" outlineLevel="2" spans="1:3">
      <c r="A173" s="2">
        <v>2296011</v>
      </c>
      <c r="B173" s="2" t="s">
        <v>1440</v>
      </c>
      <c r="C173" s="2"/>
    </row>
    <row r="174" ht="20.1" customHeight="1" outlineLevel="2" spans="1:3">
      <c r="A174" s="2">
        <v>2296012</v>
      </c>
      <c r="B174" s="2" t="s">
        <v>1441</v>
      </c>
      <c r="C174" s="2"/>
    </row>
    <row r="175" ht="27" customHeight="1" outlineLevel="2" spans="1:3">
      <c r="A175" s="2">
        <v>2296013</v>
      </c>
      <c r="B175" s="2" t="s">
        <v>1332</v>
      </c>
      <c r="C175" s="2"/>
    </row>
    <row r="176" ht="27" customHeight="1" outlineLevel="2" spans="1:3">
      <c r="A176" s="2">
        <v>2296099</v>
      </c>
      <c r="B176" s="2" t="s">
        <v>1333</v>
      </c>
      <c r="C176" s="2">
        <v>370</v>
      </c>
    </row>
    <row r="177" ht="20.1" customHeight="1" spans="1:3">
      <c r="A177" s="2">
        <v>232</v>
      </c>
      <c r="B177" s="2" t="s">
        <v>1334</v>
      </c>
      <c r="C177" s="2">
        <f>C178</f>
        <v>0</v>
      </c>
    </row>
    <row r="178" ht="24.75" customHeight="1" outlineLevel="1" spans="1:3">
      <c r="A178" s="2">
        <v>23204</v>
      </c>
      <c r="B178" s="2" t="s">
        <v>1335</v>
      </c>
      <c r="C178" s="2">
        <f>SUM(C179:C188)</f>
        <v>0</v>
      </c>
    </row>
    <row r="179" ht="21" customHeight="1" outlineLevel="2" spans="1:3">
      <c r="A179" s="2">
        <v>2320411</v>
      </c>
      <c r="B179" s="2" t="s">
        <v>1336</v>
      </c>
      <c r="C179" s="2"/>
    </row>
    <row r="180" ht="24.75" customHeight="1" outlineLevel="2" spans="1:3">
      <c r="A180" s="2">
        <v>2320413</v>
      </c>
      <c r="B180" s="2" t="s">
        <v>1442</v>
      </c>
      <c r="C180" s="2"/>
    </row>
    <row r="181" ht="24.75" customHeight="1" outlineLevel="2" spans="1:3">
      <c r="A181" s="2">
        <v>2320416</v>
      </c>
      <c r="B181" s="2" t="s">
        <v>1443</v>
      </c>
      <c r="C181" s="2"/>
    </row>
    <row r="182" ht="24.75" customHeight="1" outlineLevel="2" spans="1:3">
      <c r="A182" s="2">
        <v>2320419</v>
      </c>
      <c r="B182" s="2" t="s">
        <v>1444</v>
      </c>
      <c r="C182" s="2"/>
    </row>
    <row r="183" ht="24.75" customHeight="1" outlineLevel="2" spans="1:3">
      <c r="A183" s="2">
        <v>2320420</v>
      </c>
      <c r="B183" s="2" t="s">
        <v>1445</v>
      </c>
      <c r="C183" s="2"/>
    </row>
    <row r="184" ht="24.75" customHeight="1" outlineLevel="2" spans="1:3">
      <c r="A184" s="2">
        <v>2320431</v>
      </c>
      <c r="B184" s="2" t="s">
        <v>1337</v>
      </c>
      <c r="C184" s="2"/>
    </row>
    <row r="185" ht="24.75" customHeight="1" outlineLevel="2" spans="1:3">
      <c r="A185" s="2">
        <v>2320432</v>
      </c>
      <c r="B185" s="2" t="s">
        <v>1446</v>
      </c>
      <c r="C185" s="2"/>
    </row>
    <row r="186" ht="24.75" customHeight="1" outlineLevel="2" spans="1:3">
      <c r="A186" s="2">
        <v>2320433</v>
      </c>
      <c r="B186" s="2" t="s">
        <v>1338</v>
      </c>
      <c r="C186" s="2"/>
    </row>
    <row r="187" outlineLevel="2" spans="1:3">
      <c r="A187" s="2">
        <v>2320498</v>
      </c>
      <c r="B187" s="2" t="s">
        <v>1339</v>
      </c>
      <c r="C187" s="2"/>
    </row>
    <row r="188" ht="24.75" customHeight="1" outlineLevel="2" spans="1:3">
      <c r="A188" s="2">
        <v>2320499</v>
      </c>
      <c r="B188" s="2" t="s">
        <v>1447</v>
      </c>
      <c r="C188" s="2"/>
    </row>
    <row r="189" ht="20.1" customHeight="1" spans="1:3">
      <c r="A189" s="2">
        <v>233</v>
      </c>
      <c r="B189" s="2" t="s">
        <v>1340</v>
      </c>
      <c r="C189" s="2">
        <f>C190</f>
        <v>0</v>
      </c>
    </row>
    <row r="190" ht="27" customHeight="1" outlineLevel="1" spans="1:3">
      <c r="A190" s="2">
        <v>23304</v>
      </c>
      <c r="B190" s="2" t="s">
        <v>1341</v>
      </c>
      <c r="C190" s="2">
        <f>SUM(C191:C201)</f>
        <v>0</v>
      </c>
    </row>
    <row r="191" ht="26.1" customHeight="1" outlineLevel="2" spans="1:3">
      <c r="A191" s="2">
        <v>2330411</v>
      </c>
      <c r="B191" s="2" t="s">
        <v>1448</v>
      </c>
      <c r="C191" s="2"/>
    </row>
    <row r="192" ht="26.1" customHeight="1" outlineLevel="2" spans="1:3">
      <c r="A192" s="2">
        <v>2330412</v>
      </c>
      <c r="B192" s="2" t="s">
        <v>1449</v>
      </c>
      <c r="C192" s="2"/>
    </row>
    <row r="193" ht="26.1" customHeight="1" outlineLevel="2" spans="1:3">
      <c r="A193" s="2">
        <v>2330413</v>
      </c>
      <c r="B193" s="2" t="s">
        <v>1450</v>
      </c>
      <c r="C193" s="2"/>
    </row>
    <row r="194" ht="26.1" customHeight="1" outlineLevel="2" spans="1:3">
      <c r="A194" s="2">
        <v>2330416</v>
      </c>
      <c r="B194" s="2" t="s">
        <v>1451</v>
      </c>
      <c r="C194" s="2"/>
    </row>
    <row r="195" ht="23.25" customHeight="1" outlineLevel="2" spans="1:3">
      <c r="A195" s="2">
        <v>2330419</v>
      </c>
      <c r="B195" s="2" t="s">
        <v>1452</v>
      </c>
      <c r="C195" s="2"/>
    </row>
    <row r="196" ht="23.25" customHeight="1" outlineLevel="2" spans="1:3">
      <c r="A196" s="2">
        <v>2330420</v>
      </c>
      <c r="B196" s="2" t="s">
        <v>1453</v>
      </c>
      <c r="C196" s="2"/>
    </row>
    <row r="197" ht="23.25" customHeight="1" outlineLevel="2" spans="1:3">
      <c r="A197" s="2">
        <v>2330431</v>
      </c>
      <c r="B197" s="2" t="s">
        <v>1342</v>
      </c>
      <c r="C197" s="2"/>
    </row>
    <row r="198" ht="21" customHeight="1" outlineLevel="2" spans="1:3">
      <c r="A198" s="2">
        <v>2330432</v>
      </c>
      <c r="B198" s="2" t="s">
        <v>1454</v>
      </c>
      <c r="C198" s="2"/>
    </row>
    <row r="199" ht="23.25" customHeight="1" outlineLevel="2" spans="1:3">
      <c r="A199" s="2">
        <v>2330433</v>
      </c>
      <c r="B199" s="2" t="s">
        <v>1455</v>
      </c>
      <c r="C199" s="2"/>
    </row>
    <row r="200" outlineLevel="2" spans="1:3">
      <c r="A200" s="2">
        <v>2330498</v>
      </c>
      <c r="B200" s="2" t="s">
        <v>1343</v>
      </c>
      <c r="C200" s="2"/>
    </row>
    <row r="201" ht="23.25" customHeight="1" outlineLevel="2" spans="1:3">
      <c r="A201" s="2">
        <v>2330499</v>
      </c>
      <c r="B201" s="2" t="s">
        <v>1456</v>
      </c>
      <c r="C201" s="2"/>
    </row>
    <row r="202" ht="20.1" customHeight="1" spans="1:3">
      <c r="A202" s="2">
        <v>234</v>
      </c>
      <c r="B202" s="2" t="s">
        <v>1457</v>
      </c>
      <c r="C202" s="2">
        <f>C203+C216</f>
        <v>0</v>
      </c>
    </row>
    <row r="203" ht="27" customHeight="1" outlineLevel="1" spans="1:3">
      <c r="A203" s="2">
        <v>23401</v>
      </c>
      <c r="B203" s="2" t="s">
        <v>1458</v>
      </c>
      <c r="C203" s="2"/>
    </row>
    <row r="204" ht="23.25" customHeight="1" outlineLevel="2" spans="1:3">
      <c r="A204" s="2" t="s">
        <v>1459</v>
      </c>
      <c r="B204" s="2" t="s">
        <v>1460</v>
      </c>
      <c r="C204" s="2"/>
    </row>
    <row r="205" ht="23.25" customHeight="1" outlineLevel="2" spans="1:3">
      <c r="A205" s="2" t="s">
        <v>1461</v>
      </c>
      <c r="B205" s="2" t="s">
        <v>1462</v>
      </c>
      <c r="C205" s="2"/>
    </row>
    <row r="206" ht="23.25" customHeight="1" outlineLevel="2" spans="1:3">
      <c r="A206" s="2" t="s">
        <v>1463</v>
      </c>
      <c r="B206" s="2" t="s">
        <v>1464</v>
      </c>
      <c r="C206" s="2"/>
    </row>
    <row r="207" ht="23.25" customHeight="1" outlineLevel="2" spans="1:3">
      <c r="A207" s="2" t="s">
        <v>1465</v>
      </c>
      <c r="B207" s="2" t="s">
        <v>1466</v>
      </c>
      <c r="C207" s="2"/>
    </row>
    <row r="208" ht="23.25" customHeight="1" outlineLevel="2" spans="1:3">
      <c r="A208" s="2" t="s">
        <v>1467</v>
      </c>
      <c r="B208" s="2" t="s">
        <v>1468</v>
      </c>
      <c r="C208" s="2"/>
    </row>
    <row r="209" ht="23.25" customHeight="1" outlineLevel="2" spans="1:3">
      <c r="A209" s="2" t="s">
        <v>1469</v>
      </c>
      <c r="B209" s="2" t="s">
        <v>1470</v>
      </c>
      <c r="C209" s="2"/>
    </row>
    <row r="210" ht="23.25" customHeight="1" outlineLevel="2" spans="1:3">
      <c r="A210" s="2" t="s">
        <v>1471</v>
      </c>
      <c r="B210" s="2" t="s">
        <v>1472</v>
      </c>
      <c r="C210" s="2"/>
    </row>
    <row r="211" ht="23.25" customHeight="1" outlineLevel="2" spans="1:3">
      <c r="A211" s="2" t="s">
        <v>1473</v>
      </c>
      <c r="B211" s="2" t="s">
        <v>1474</v>
      </c>
      <c r="C211" s="2"/>
    </row>
    <row r="212" ht="23.25" customHeight="1" outlineLevel="2" spans="1:3">
      <c r="A212" s="2" t="s">
        <v>1475</v>
      </c>
      <c r="B212" s="2" t="s">
        <v>1476</v>
      </c>
      <c r="C212" s="2"/>
    </row>
    <row r="213" ht="23.25" customHeight="1" outlineLevel="2" spans="1:3">
      <c r="A213" s="2" t="s">
        <v>1477</v>
      </c>
      <c r="B213" s="2" t="s">
        <v>1478</v>
      </c>
      <c r="C213" s="2"/>
    </row>
    <row r="214" ht="23.25" customHeight="1" outlineLevel="2" spans="1:3">
      <c r="A214" s="2" t="s">
        <v>1479</v>
      </c>
      <c r="B214" s="2" t="s">
        <v>1480</v>
      </c>
      <c r="C214" s="2"/>
    </row>
    <row r="215" ht="23.25" customHeight="1" outlineLevel="2" spans="1:3">
      <c r="A215" s="2" t="s">
        <v>1481</v>
      </c>
      <c r="B215" s="2" t="s">
        <v>1482</v>
      </c>
      <c r="C215" s="2"/>
    </row>
    <row r="216" ht="27" customHeight="1" outlineLevel="1" spans="1:3">
      <c r="A216" s="2">
        <v>23402</v>
      </c>
      <c r="B216" s="2" t="s">
        <v>1483</v>
      </c>
      <c r="C216" s="2"/>
    </row>
    <row r="217" ht="23.25" customHeight="1" outlineLevel="2" spans="1:3">
      <c r="A217" s="2">
        <v>2340201</v>
      </c>
      <c r="B217" s="2" t="s">
        <v>1484</v>
      </c>
      <c r="C217" s="2"/>
    </row>
    <row r="218" ht="23.25" customHeight="1" outlineLevel="2" spans="1:3">
      <c r="A218" s="2">
        <v>2340202</v>
      </c>
      <c r="B218" s="2" t="s">
        <v>1485</v>
      </c>
      <c r="C218" s="2"/>
    </row>
    <row r="219" ht="23.25" customHeight="1" outlineLevel="2" spans="1:3">
      <c r="A219" s="2">
        <v>2340203</v>
      </c>
      <c r="B219" s="2" t="s">
        <v>1486</v>
      </c>
      <c r="C219" s="2"/>
    </row>
    <row r="220" ht="23.25" customHeight="1" outlineLevel="2" spans="1:3">
      <c r="A220" s="2">
        <v>2340204</v>
      </c>
      <c r="B220" s="2" t="s">
        <v>1487</v>
      </c>
      <c r="C220" s="2"/>
    </row>
    <row r="221" ht="23.25" customHeight="1" outlineLevel="2" spans="1:3">
      <c r="A221" s="2">
        <v>2340205</v>
      </c>
      <c r="B221" s="2" t="s">
        <v>1488</v>
      </c>
      <c r="C221" s="2"/>
    </row>
    <row r="222" ht="23.25" customHeight="1" outlineLevel="2" spans="1:3">
      <c r="A222" s="2">
        <v>2340299</v>
      </c>
      <c r="B222" s="2" t="s">
        <v>1489</v>
      </c>
      <c r="C222" s="2"/>
    </row>
  </sheetData>
  <mergeCells count="4">
    <mergeCell ref="A1:C1"/>
    <mergeCell ref="A3:A5"/>
    <mergeCell ref="B3:B5"/>
    <mergeCell ref="C3:C5"/>
  </mergeCells>
  <printOptions horizontalCentered="1"/>
  <pageMargins left="0" right="0" top="0.826388888888889" bottom="0.826388888888889" header="0.196527777777778" footer="0.393055555555556"/>
  <pageSetup paperSize="9" firstPageNumber="69" fitToHeight="3" orientation="landscape" useFirstPageNumber="1"/>
  <headerFooter alignWithMargins="0">
    <oddFooter>&amp;C&amp;"仿宋_GB2312,常规"— &amp;P 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15" sqref="G15"/>
    </sheetView>
  </sheetViews>
  <sheetFormatPr defaultColWidth="9" defaultRowHeight="14.25" outlineLevelRow="7" outlineLevelCol="3"/>
  <cols>
    <col min="1" max="1" width="24.75" customWidth="1"/>
    <col min="2" max="2" width="22.75" customWidth="1"/>
    <col min="3" max="4" width="20.25" customWidth="1"/>
  </cols>
  <sheetData>
    <row r="1" ht="40.5" customHeight="1" spans="1:4">
      <c r="A1" s="5" t="s">
        <v>1492</v>
      </c>
      <c r="B1" s="5"/>
      <c r="C1" s="5"/>
      <c r="D1" s="5"/>
    </row>
    <row r="2" ht="27" customHeight="1" spans="4:4">
      <c r="D2" s="8" t="s">
        <v>1493</v>
      </c>
    </row>
    <row r="3" ht="27" customHeight="1" spans="1:4">
      <c r="A3" s="7" t="s">
        <v>1256</v>
      </c>
      <c r="B3" s="7"/>
      <c r="C3" s="7" t="s">
        <v>1257</v>
      </c>
      <c r="D3" s="7"/>
    </row>
    <row r="4" ht="27" customHeight="1" spans="1:4">
      <c r="A4" s="7" t="s">
        <v>1258</v>
      </c>
      <c r="B4" s="7" t="s">
        <v>1494</v>
      </c>
      <c r="C4" s="7" t="s">
        <v>1258</v>
      </c>
      <c r="D4" s="7" t="s">
        <v>1494</v>
      </c>
    </row>
    <row r="5" ht="27" customHeight="1" spans="1:4">
      <c r="A5" s="2">
        <f>B5</f>
        <v>161938</v>
      </c>
      <c r="B5" s="2">
        <v>161938</v>
      </c>
      <c r="C5" s="2">
        <f>D5</f>
        <v>161438</v>
      </c>
      <c r="D5" s="2">
        <v>161438</v>
      </c>
    </row>
    <row r="8" ht="24" customHeight="1"/>
  </sheetData>
  <mergeCells count="3">
    <mergeCell ref="A1:D1"/>
    <mergeCell ref="A3:B3"/>
    <mergeCell ref="C3:D3"/>
  </mergeCells>
  <pageMargins left="0.944444444444444" right="0.550694444444444" top="0.904861111111111" bottom="0.590277777777778" header="0.511805555555556" footer="0.511805555555556"/>
  <pageSetup paperSize="9" scale="120" firstPageNumber="83" orientation="landscape" useFirstPageNumber="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Zeros="0" workbookViewId="0">
      <pane xSplit="1" topLeftCell="B1" activePane="topRight" state="frozen"/>
      <selection/>
      <selection pane="topRight" activeCell="E11" sqref="E11"/>
    </sheetView>
  </sheetViews>
  <sheetFormatPr defaultColWidth="9" defaultRowHeight="14.25"/>
  <cols>
    <col min="1" max="1" width="39.25" customWidth="1"/>
    <col min="2" max="2" width="13.375" customWidth="1"/>
    <col min="3" max="12" width="9.875" customWidth="1"/>
    <col min="13" max="13" width="9.625" customWidth="1"/>
  </cols>
  <sheetData>
    <row r="1" ht="43.5" customHeight="1" spans="1:12">
      <c r="A1" s="5" t="s">
        <v>1495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4.75" customHeight="1" spans="1:12">
      <c r="A2" s="8" t="s">
        <v>152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9.5" customHeight="1" spans="1:12">
      <c r="A3" s="2" t="s">
        <v>1496</v>
      </c>
      <c r="B3" s="3" t="s">
        <v>26</v>
      </c>
      <c r="C3" s="4" t="s">
        <v>27</v>
      </c>
      <c r="D3" s="4"/>
      <c r="E3" s="4"/>
      <c r="F3" s="4"/>
      <c r="G3" s="4"/>
      <c r="H3" s="4"/>
      <c r="I3" s="4"/>
      <c r="J3" s="4" t="s">
        <v>28</v>
      </c>
      <c r="K3" s="4"/>
      <c r="L3" s="4"/>
    </row>
    <row r="4" ht="19.5" customHeight="1" spans="1:12">
      <c r="A4" s="2"/>
      <c r="B4" s="3"/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/>
      <c r="J4" s="3" t="s">
        <v>35</v>
      </c>
      <c r="K4" s="3" t="s">
        <v>36</v>
      </c>
      <c r="L4" s="3"/>
    </row>
    <row r="5" ht="19.5" customHeight="1" spans="1:12">
      <c r="A5" s="2"/>
      <c r="B5" s="3"/>
      <c r="C5" s="3"/>
      <c r="D5" s="3"/>
      <c r="E5" s="3"/>
      <c r="F5" s="3"/>
      <c r="G5" s="3"/>
      <c r="H5" s="3" t="s">
        <v>37</v>
      </c>
      <c r="I5" s="3" t="s">
        <v>38</v>
      </c>
      <c r="J5" s="3"/>
      <c r="K5" s="3" t="s">
        <v>37</v>
      </c>
      <c r="L5" s="3" t="s">
        <v>38</v>
      </c>
    </row>
    <row r="6" ht="27" customHeight="1" spans="1:12">
      <c r="A6" s="2" t="s">
        <v>1497</v>
      </c>
      <c r="B6" s="2">
        <f>B7+B9+B10+B11+B12</f>
        <v>27</v>
      </c>
      <c r="C6" s="2">
        <f>C7+C9+C10+C11+C12</f>
        <v>0</v>
      </c>
      <c r="D6" s="2">
        <f>D7+D9+D10+D11+D12</f>
        <v>0</v>
      </c>
      <c r="E6" s="2">
        <f>E7+E9+E10+E11+E12</f>
        <v>0</v>
      </c>
      <c r="F6" s="2" t="str">
        <f t="shared" ref="F6:F16" si="0">IF(C6=0,"",ROUND(E6/C6*100,2))</f>
        <v/>
      </c>
      <c r="G6" s="2" t="str">
        <f t="shared" ref="G6:G16" si="1">IF(D6=0,"",ROUND(E6/D6*100,2))</f>
        <v/>
      </c>
      <c r="H6" s="2">
        <f t="shared" ref="H6:H16" si="2">E6-B6</f>
        <v>-27</v>
      </c>
      <c r="I6" s="2">
        <f t="shared" ref="I6:I16" si="3">IF(B6=0,"",ROUND(H6/B6*100,2))</f>
        <v>-100</v>
      </c>
      <c r="J6" s="2">
        <f>J7+J9+J10+J11+J12</f>
        <v>18</v>
      </c>
      <c r="K6" s="2">
        <f>J6-E6</f>
        <v>18</v>
      </c>
      <c r="L6" s="2" t="str">
        <f>IF(E6=0,"",ROUND(K6/E6*100,2))</f>
        <v/>
      </c>
    </row>
    <row r="7" ht="27" customHeight="1" spans="1:12">
      <c r="A7" s="2" t="s">
        <v>1498</v>
      </c>
      <c r="B7" s="2">
        <f>SUM(B8:B8)</f>
        <v>27</v>
      </c>
      <c r="C7" s="2"/>
      <c r="D7" s="2"/>
      <c r="E7" s="2"/>
      <c r="F7" s="2" t="str">
        <f t="shared" si="0"/>
        <v/>
      </c>
      <c r="G7" s="2" t="str">
        <f t="shared" si="1"/>
        <v/>
      </c>
      <c r="H7" s="2">
        <f t="shared" si="2"/>
        <v>-27</v>
      </c>
      <c r="I7" s="2">
        <f t="shared" si="3"/>
        <v>-100</v>
      </c>
      <c r="J7" s="2">
        <f>SUM(J8:J8)</f>
        <v>18</v>
      </c>
      <c r="K7" s="2">
        <f t="shared" ref="K7:K16" si="4">J7-E7</f>
        <v>18</v>
      </c>
      <c r="L7" s="2" t="str">
        <f t="shared" ref="L7:L16" si="5">IF(E7=0,"",ROUND(K7/E7*100,2))</f>
        <v/>
      </c>
    </row>
    <row r="8" ht="27" customHeight="1" spans="1:12">
      <c r="A8" s="2" t="s">
        <v>1499</v>
      </c>
      <c r="B8" s="2">
        <v>27</v>
      </c>
      <c r="C8" s="2"/>
      <c r="D8" s="2"/>
      <c r="E8" s="2"/>
      <c r="F8" s="2" t="str">
        <f t="shared" si="0"/>
        <v/>
      </c>
      <c r="G8" s="2" t="str">
        <f t="shared" si="1"/>
        <v/>
      </c>
      <c r="H8" s="2">
        <f t="shared" si="2"/>
        <v>-27</v>
      </c>
      <c r="I8" s="2">
        <f t="shared" si="3"/>
        <v>-100</v>
      </c>
      <c r="J8" s="2">
        <v>18</v>
      </c>
      <c r="K8" s="2">
        <f t="shared" si="4"/>
        <v>18</v>
      </c>
      <c r="L8" s="2" t="str">
        <f t="shared" si="5"/>
        <v/>
      </c>
    </row>
    <row r="9" ht="27" customHeight="1" spans="1:12">
      <c r="A9" s="2" t="s">
        <v>1500</v>
      </c>
      <c r="B9" s="2"/>
      <c r="C9" s="2"/>
      <c r="D9" s="2"/>
      <c r="E9" s="2"/>
      <c r="F9" s="2" t="str">
        <f t="shared" si="0"/>
        <v/>
      </c>
      <c r="G9" s="2" t="str">
        <f t="shared" si="1"/>
        <v/>
      </c>
      <c r="H9" s="2">
        <f t="shared" si="2"/>
        <v>0</v>
      </c>
      <c r="I9" s="2" t="str">
        <f t="shared" si="3"/>
        <v/>
      </c>
      <c r="J9" s="2"/>
      <c r="K9" s="2">
        <f t="shared" si="4"/>
        <v>0</v>
      </c>
      <c r="L9" s="2" t="str">
        <f t="shared" si="5"/>
        <v/>
      </c>
    </row>
    <row r="10" ht="27" customHeight="1" spans="1:12">
      <c r="A10" s="2" t="s">
        <v>1501</v>
      </c>
      <c r="B10" s="2"/>
      <c r="C10" s="2"/>
      <c r="D10" s="2"/>
      <c r="E10" s="2"/>
      <c r="F10" s="2" t="str">
        <f t="shared" si="0"/>
        <v/>
      </c>
      <c r="G10" s="2" t="str">
        <f t="shared" si="1"/>
        <v/>
      </c>
      <c r="H10" s="2">
        <f t="shared" si="2"/>
        <v>0</v>
      </c>
      <c r="I10" s="2" t="str">
        <f t="shared" si="3"/>
        <v/>
      </c>
      <c r="J10" s="2"/>
      <c r="K10" s="2">
        <f t="shared" si="4"/>
        <v>0</v>
      </c>
      <c r="L10" s="2" t="str">
        <f t="shared" si="5"/>
        <v/>
      </c>
    </row>
    <row r="11" ht="27" customHeight="1" spans="1:12">
      <c r="A11" s="2" t="s">
        <v>1502</v>
      </c>
      <c r="B11" s="2"/>
      <c r="C11" s="2"/>
      <c r="D11" s="2"/>
      <c r="E11" s="2"/>
      <c r="F11" s="2" t="str">
        <f t="shared" si="0"/>
        <v/>
      </c>
      <c r="G11" s="2" t="str">
        <f t="shared" si="1"/>
        <v/>
      </c>
      <c r="H11" s="2">
        <f t="shared" si="2"/>
        <v>0</v>
      </c>
      <c r="I11" s="2" t="str">
        <f t="shared" si="3"/>
        <v/>
      </c>
      <c r="J11" s="2"/>
      <c r="K11" s="2">
        <f t="shared" si="4"/>
        <v>0</v>
      </c>
      <c r="L11" s="2" t="str">
        <f t="shared" si="5"/>
        <v/>
      </c>
    </row>
    <row r="12" ht="27" customHeight="1" spans="1:12">
      <c r="A12" s="2" t="s">
        <v>1503</v>
      </c>
      <c r="B12" s="2"/>
      <c r="C12" s="2"/>
      <c r="D12" s="2"/>
      <c r="E12" s="2"/>
      <c r="F12" s="2" t="str">
        <f t="shared" si="0"/>
        <v/>
      </c>
      <c r="G12" s="2" t="str">
        <f t="shared" si="1"/>
        <v/>
      </c>
      <c r="H12" s="2">
        <f t="shared" si="2"/>
        <v>0</v>
      </c>
      <c r="I12" s="2" t="str">
        <f t="shared" si="3"/>
        <v/>
      </c>
      <c r="J12" s="2"/>
      <c r="K12" s="2">
        <f t="shared" si="4"/>
        <v>0</v>
      </c>
      <c r="L12" s="2" t="str">
        <f t="shared" si="5"/>
        <v/>
      </c>
    </row>
    <row r="13" ht="27" customHeight="1" spans="1:12">
      <c r="A13" s="2" t="s">
        <v>1504</v>
      </c>
      <c r="B13" s="2">
        <f>SUM(B14:B15)</f>
        <v>87</v>
      </c>
      <c r="C13" s="2">
        <f>SUM(C14:C15)</f>
        <v>137</v>
      </c>
      <c r="D13" s="2">
        <f>SUM(D14:D15)</f>
        <v>137</v>
      </c>
      <c r="E13" s="2">
        <f>SUM(E14:E15)</f>
        <v>137</v>
      </c>
      <c r="F13" s="2">
        <f t="shared" si="0"/>
        <v>100</v>
      </c>
      <c r="G13" s="2">
        <f t="shared" si="1"/>
        <v>100</v>
      </c>
      <c r="H13" s="2">
        <f t="shared" si="2"/>
        <v>50</v>
      </c>
      <c r="I13" s="2">
        <f t="shared" si="3"/>
        <v>57.47</v>
      </c>
      <c r="J13" s="2">
        <f>SUM(J14:J15)</f>
        <v>155</v>
      </c>
      <c r="K13" s="2">
        <f t="shared" si="4"/>
        <v>18</v>
      </c>
      <c r="L13" s="2">
        <f t="shared" si="5"/>
        <v>13.14</v>
      </c>
    </row>
    <row r="14" ht="27" customHeight="1" spans="1:12">
      <c r="A14" s="2" t="s">
        <v>1505</v>
      </c>
      <c r="B14" s="2">
        <v>23</v>
      </c>
      <c r="C14" s="2">
        <v>23</v>
      </c>
      <c r="D14" s="2">
        <v>23</v>
      </c>
      <c r="E14" s="2">
        <v>23</v>
      </c>
      <c r="F14" s="2">
        <f t="shared" si="0"/>
        <v>100</v>
      </c>
      <c r="G14" s="2">
        <f t="shared" si="1"/>
        <v>100</v>
      </c>
      <c r="H14" s="2">
        <f t="shared" si="2"/>
        <v>0</v>
      </c>
      <c r="I14" s="2">
        <f t="shared" si="3"/>
        <v>0</v>
      </c>
      <c r="J14" s="2">
        <v>23</v>
      </c>
      <c r="K14" s="2">
        <f t="shared" si="4"/>
        <v>0</v>
      </c>
      <c r="L14" s="2">
        <f t="shared" si="5"/>
        <v>0</v>
      </c>
    </row>
    <row r="15" ht="27" customHeight="1" spans="1:12">
      <c r="A15" s="2" t="s">
        <v>1506</v>
      </c>
      <c r="B15" s="2">
        <v>64</v>
      </c>
      <c r="C15" s="2">
        <v>114</v>
      </c>
      <c r="D15" s="2">
        <v>114</v>
      </c>
      <c r="E15" s="2">
        <v>114</v>
      </c>
      <c r="F15" s="2">
        <f t="shared" si="0"/>
        <v>100</v>
      </c>
      <c r="G15" s="2">
        <f t="shared" si="1"/>
        <v>100</v>
      </c>
      <c r="H15" s="2">
        <f t="shared" si="2"/>
        <v>50</v>
      </c>
      <c r="I15" s="2">
        <f t="shared" si="3"/>
        <v>78.13</v>
      </c>
      <c r="J15" s="2">
        <v>132</v>
      </c>
      <c r="K15" s="2">
        <f t="shared" si="4"/>
        <v>18</v>
      </c>
      <c r="L15" s="2">
        <f t="shared" si="5"/>
        <v>15.79</v>
      </c>
    </row>
    <row r="16" ht="27" customHeight="1" spans="1:12">
      <c r="A16" s="2" t="s">
        <v>1507</v>
      </c>
      <c r="B16" s="2">
        <f>B13+B6</f>
        <v>114</v>
      </c>
      <c r="C16" s="2">
        <f>C13+C6</f>
        <v>137</v>
      </c>
      <c r="D16" s="2">
        <f>D13+D6</f>
        <v>137</v>
      </c>
      <c r="E16" s="2">
        <f>E13+E6</f>
        <v>137</v>
      </c>
      <c r="F16" s="2">
        <f t="shared" si="0"/>
        <v>100</v>
      </c>
      <c r="G16" s="2">
        <f t="shared" si="1"/>
        <v>100</v>
      </c>
      <c r="H16" s="2">
        <f t="shared" si="2"/>
        <v>23</v>
      </c>
      <c r="I16" s="2">
        <f t="shared" si="3"/>
        <v>20.18</v>
      </c>
      <c r="J16" s="2">
        <f>J13+J6</f>
        <v>173</v>
      </c>
      <c r="K16" s="2">
        <f t="shared" si="4"/>
        <v>36</v>
      </c>
      <c r="L16" s="2">
        <f t="shared" si="5"/>
        <v>26.28</v>
      </c>
    </row>
  </sheetData>
  <mergeCells count="14">
    <mergeCell ref="A1:L1"/>
    <mergeCell ref="A2:L2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590277777777778" right="0.590277777777778" top="0.590277777777778" bottom="0.590277777777778" header="0.511805555555556" footer="0.354166666666667"/>
  <pageSetup paperSize="9" scale="83" firstPageNumber="84" orientation="landscape" useFirstPageNumber="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4.25"/>
  <cols>
    <col min="1" max="1" width="36.625" customWidth="1"/>
    <col min="2" max="2" width="12.375" customWidth="1"/>
    <col min="3" max="5" width="10" customWidth="1"/>
    <col min="6" max="7" width="9.25" customWidth="1"/>
    <col min="8" max="8" width="10.75" customWidth="1"/>
    <col min="9" max="9" width="9.25" customWidth="1"/>
    <col min="10" max="12" width="11.125" customWidth="1"/>
  </cols>
  <sheetData>
    <row r="1" ht="44.25" customHeight="1" spans="1:12">
      <c r="A1" s="5" t="s">
        <v>1508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4" customHeight="1" spans="12:12">
      <c r="L2" t="s">
        <v>152</v>
      </c>
    </row>
    <row r="3" ht="20.25" customHeight="1" spans="1:12">
      <c r="A3" s="4" t="s">
        <v>1496</v>
      </c>
      <c r="B3" s="4" t="s">
        <v>26</v>
      </c>
      <c r="C3" s="4" t="s">
        <v>27</v>
      </c>
      <c r="D3" s="4"/>
      <c r="E3" s="4"/>
      <c r="F3" s="4"/>
      <c r="G3" s="4"/>
      <c r="H3" s="4"/>
      <c r="I3" s="4"/>
      <c r="J3" s="4" t="s">
        <v>28</v>
      </c>
      <c r="K3" s="4"/>
      <c r="L3" s="4"/>
    </row>
    <row r="4" ht="20.25" customHeight="1" spans="1:12">
      <c r="A4" s="4"/>
      <c r="B4" s="4"/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/>
      <c r="J4" s="4" t="s">
        <v>35</v>
      </c>
      <c r="K4" s="4" t="s">
        <v>155</v>
      </c>
      <c r="L4" s="4"/>
    </row>
    <row r="5" ht="20.25" customHeight="1" spans="1:12">
      <c r="A5" s="4"/>
      <c r="B5" s="4"/>
      <c r="C5" s="4"/>
      <c r="D5" s="4"/>
      <c r="E5" s="4"/>
      <c r="F5" s="4"/>
      <c r="G5" s="4"/>
      <c r="H5" s="4" t="s">
        <v>37</v>
      </c>
      <c r="I5" s="4" t="s">
        <v>38</v>
      </c>
      <c r="J5" s="4"/>
      <c r="K5" s="4" t="s">
        <v>37</v>
      </c>
      <c r="L5" s="4" t="s">
        <v>38</v>
      </c>
    </row>
    <row r="6" ht="24.95" customHeight="1" spans="1:12">
      <c r="A6" s="2" t="s">
        <v>1509</v>
      </c>
      <c r="B6" s="2">
        <f>B7+B8</f>
        <v>0</v>
      </c>
      <c r="C6" s="2">
        <f>C7+C8</f>
        <v>0</v>
      </c>
      <c r="D6" s="2">
        <f>D7+D8</f>
        <v>5</v>
      </c>
      <c r="E6" s="2">
        <f>E7+E8</f>
        <v>5</v>
      </c>
      <c r="F6" s="2" t="str">
        <f t="shared" ref="F6:F14" si="0">IF(C6=0,"",ROUND(E6/C6*100,2))</f>
        <v/>
      </c>
      <c r="G6" s="2">
        <f t="shared" ref="G6:G14" si="1">IF(D6=0,"",ROUND(E6/D6*100,2))</f>
        <v>100</v>
      </c>
      <c r="H6" s="2">
        <f t="shared" ref="H6:H14" si="2">E6-B6</f>
        <v>5</v>
      </c>
      <c r="I6" s="2" t="str">
        <f t="shared" ref="I6:I14" si="3">IF(B6=0,"",ROUND(H6/B6*100,2))</f>
        <v/>
      </c>
      <c r="J6" s="2">
        <f>J7+J8</f>
        <v>167</v>
      </c>
      <c r="K6" s="2">
        <f>J6-C6</f>
        <v>167</v>
      </c>
      <c r="L6" s="2">
        <f>IF(E6=0,"",ROUND(K6/E6*100,2))</f>
        <v>3340</v>
      </c>
    </row>
    <row r="7" ht="24.95" customHeight="1" spans="1:12">
      <c r="A7" s="2" t="s">
        <v>1510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24.95" customHeight="1" spans="1:12">
      <c r="A8" s="2" t="s">
        <v>1511</v>
      </c>
      <c r="B8" s="2">
        <f>SUM(B9:B9)</f>
        <v>0</v>
      </c>
      <c r="C8" s="2">
        <f>SUM(C9:C9)</f>
        <v>0</v>
      </c>
      <c r="D8" s="2">
        <f>SUM(D9:D9)</f>
        <v>5</v>
      </c>
      <c r="E8" s="2">
        <f>SUM(E9:E9)</f>
        <v>5</v>
      </c>
      <c r="F8" s="2" t="str">
        <f t="shared" si="0"/>
        <v/>
      </c>
      <c r="G8" s="2">
        <f t="shared" si="1"/>
        <v>100</v>
      </c>
      <c r="H8" s="2">
        <f t="shared" si="2"/>
        <v>5</v>
      </c>
      <c r="I8" s="2" t="str">
        <f t="shared" si="3"/>
        <v/>
      </c>
      <c r="J8" s="2">
        <f>SUM(J9:J9)</f>
        <v>167</v>
      </c>
      <c r="K8" s="2">
        <f t="shared" ref="K8:K14" si="4">J8-C8</f>
        <v>167</v>
      </c>
      <c r="L8" s="2">
        <f t="shared" ref="L8:L14" si="5">IF(E8=0,"",ROUND(K8/E8*100,2))</f>
        <v>3340</v>
      </c>
    </row>
    <row r="9" ht="24.95" customHeight="1" spans="1:12">
      <c r="A9" s="2" t="s">
        <v>1512</v>
      </c>
      <c r="B9" s="2"/>
      <c r="C9" s="2"/>
      <c r="D9" s="2">
        <v>5</v>
      </c>
      <c r="E9" s="2">
        <v>5</v>
      </c>
      <c r="F9" s="2" t="str">
        <f t="shared" si="0"/>
        <v/>
      </c>
      <c r="G9" s="2">
        <f t="shared" si="1"/>
        <v>100</v>
      </c>
      <c r="H9" s="2">
        <f t="shared" si="2"/>
        <v>5</v>
      </c>
      <c r="I9" s="2" t="str">
        <f t="shared" si="3"/>
        <v/>
      </c>
      <c r="J9" s="2">
        <v>167</v>
      </c>
      <c r="K9" s="2">
        <f t="shared" si="4"/>
        <v>167</v>
      </c>
      <c r="L9" s="2">
        <f t="shared" si="5"/>
        <v>3340</v>
      </c>
    </row>
    <row r="10" ht="24.95" customHeight="1" spans="1:12">
      <c r="A10" s="2" t="s">
        <v>1513</v>
      </c>
      <c r="B10" s="2">
        <f>SUM(B11:B13)</f>
        <v>114</v>
      </c>
      <c r="C10" s="2">
        <f>SUM(C11:C13)</f>
        <v>137</v>
      </c>
      <c r="D10" s="2">
        <f>SUM(D11:D13)</f>
        <v>132</v>
      </c>
      <c r="E10" s="2">
        <f>SUM(E11:E13)</f>
        <v>132</v>
      </c>
      <c r="F10" s="2">
        <f t="shared" si="0"/>
        <v>96.35</v>
      </c>
      <c r="G10" s="2">
        <f t="shared" si="1"/>
        <v>100</v>
      </c>
      <c r="H10" s="2">
        <f t="shared" si="2"/>
        <v>18</v>
      </c>
      <c r="I10" s="2">
        <f t="shared" si="3"/>
        <v>15.79</v>
      </c>
      <c r="J10" s="2">
        <f>SUM(J11:J13)</f>
        <v>6</v>
      </c>
      <c r="K10" s="2">
        <f t="shared" si="4"/>
        <v>-131</v>
      </c>
      <c r="L10" s="2">
        <f t="shared" si="5"/>
        <v>-99.24</v>
      </c>
    </row>
    <row r="11" ht="24.95" customHeight="1" spans="1:12">
      <c r="A11" s="2" t="s">
        <v>1514</v>
      </c>
      <c r="B11" s="2"/>
      <c r="C11" s="2">
        <v>23</v>
      </c>
      <c r="D11" s="2"/>
      <c r="E11" s="2"/>
      <c r="F11" s="2">
        <f t="shared" si="0"/>
        <v>0</v>
      </c>
      <c r="G11" s="2" t="str">
        <f t="shared" si="1"/>
        <v/>
      </c>
      <c r="H11" s="2">
        <f t="shared" si="2"/>
        <v>0</v>
      </c>
      <c r="I11" s="2" t="str">
        <f t="shared" si="3"/>
        <v/>
      </c>
      <c r="J11" s="2"/>
      <c r="K11" s="2">
        <f t="shared" si="4"/>
        <v>-23</v>
      </c>
      <c r="L11" s="2" t="str">
        <f t="shared" si="5"/>
        <v/>
      </c>
    </row>
    <row r="12" ht="24.95" customHeight="1" spans="1:12">
      <c r="A12" s="2" t="s">
        <v>1515</v>
      </c>
      <c r="B12" s="2"/>
      <c r="C12" s="2"/>
      <c r="D12" s="2"/>
      <c r="E12" s="2"/>
      <c r="F12" s="2" t="str">
        <f t="shared" si="0"/>
        <v/>
      </c>
      <c r="G12" s="2" t="str">
        <f t="shared" si="1"/>
        <v/>
      </c>
      <c r="H12" s="2">
        <f t="shared" si="2"/>
        <v>0</v>
      </c>
      <c r="I12" s="2" t="str">
        <f t="shared" si="3"/>
        <v/>
      </c>
      <c r="J12" s="2">
        <v>6</v>
      </c>
      <c r="K12" s="2">
        <f t="shared" si="4"/>
        <v>6</v>
      </c>
      <c r="L12" s="2" t="str">
        <f t="shared" si="5"/>
        <v/>
      </c>
    </row>
    <row r="13" ht="24.95" customHeight="1" spans="1:12">
      <c r="A13" s="2" t="s">
        <v>1516</v>
      </c>
      <c r="B13" s="2">
        <v>114</v>
      </c>
      <c r="C13" s="2">
        <v>114</v>
      </c>
      <c r="D13" s="2">
        <v>132</v>
      </c>
      <c r="E13" s="2">
        <v>132</v>
      </c>
      <c r="F13" s="2">
        <f t="shared" si="0"/>
        <v>115.79</v>
      </c>
      <c r="G13" s="2">
        <f t="shared" si="1"/>
        <v>100</v>
      </c>
      <c r="H13" s="2">
        <f t="shared" si="2"/>
        <v>18</v>
      </c>
      <c r="I13" s="2">
        <f t="shared" si="3"/>
        <v>15.79</v>
      </c>
      <c r="J13" s="2"/>
      <c r="K13" s="2">
        <f t="shared" si="4"/>
        <v>-114</v>
      </c>
      <c r="L13" s="2">
        <f t="shared" si="5"/>
        <v>-86.36</v>
      </c>
    </row>
    <row r="14" ht="24.95" customHeight="1" spans="1:12">
      <c r="A14" s="2" t="s">
        <v>1517</v>
      </c>
      <c r="B14" s="2">
        <f>B10+B6</f>
        <v>114</v>
      </c>
      <c r="C14" s="2">
        <f>C10+C6</f>
        <v>137</v>
      </c>
      <c r="D14" s="2">
        <f>D10+D6</f>
        <v>137</v>
      </c>
      <c r="E14" s="2">
        <f>E10+E6</f>
        <v>137</v>
      </c>
      <c r="F14" s="2">
        <f t="shared" si="0"/>
        <v>100</v>
      </c>
      <c r="G14" s="2">
        <f t="shared" si="1"/>
        <v>100</v>
      </c>
      <c r="H14" s="2">
        <f t="shared" si="2"/>
        <v>23</v>
      </c>
      <c r="I14" s="2">
        <f t="shared" si="3"/>
        <v>20.18</v>
      </c>
      <c r="J14" s="2">
        <f>J10+J6</f>
        <v>173</v>
      </c>
      <c r="K14" s="2">
        <f t="shared" si="4"/>
        <v>36</v>
      </c>
      <c r="L14" s="2">
        <f t="shared" si="5"/>
        <v>26.28</v>
      </c>
    </row>
    <row r="15" ht="20.1" customHeight="1"/>
  </sheetData>
  <mergeCells count="13">
    <mergeCell ref="A1:L1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590277777777778" right="0.590277777777778" top="0.590277777777778" bottom="0.590277777777778" header="0.432638888888889" footer="0.314583333333333"/>
  <pageSetup paperSize="9" scale="83" firstPageNumber="85" orientation="landscape" useFirstPageNumber="1"/>
  <headerFooter alignWithMargins="0">
    <oddFooter>&amp;C- &amp;P -</oddFooter>
  </headerFooter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.25" outlineLevelCol="3"/>
  <cols>
    <col min="1" max="1" width="68" customWidth="1"/>
    <col min="2" max="4" width="15.5" customWidth="1"/>
  </cols>
  <sheetData>
    <row r="1" ht="44.25" customHeight="1" spans="1:4">
      <c r="A1" s="5" t="s">
        <v>1518</v>
      </c>
      <c r="B1" s="5"/>
      <c r="C1" s="5"/>
      <c r="D1" s="5"/>
    </row>
    <row r="2" ht="24" customHeight="1" spans="4:4">
      <c r="D2" t="s">
        <v>152</v>
      </c>
    </row>
    <row r="3" ht="20.25" customHeight="1" spans="1:4">
      <c r="A3" s="2" t="s">
        <v>1496</v>
      </c>
      <c r="B3" s="7" t="s">
        <v>28</v>
      </c>
      <c r="C3" s="7"/>
      <c r="D3" s="7"/>
    </row>
    <row r="4" ht="20.25" customHeight="1" spans="1:4">
      <c r="A4" s="2"/>
      <c r="B4" s="7" t="s">
        <v>35</v>
      </c>
      <c r="C4" s="7" t="s">
        <v>155</v>
      </c>
      <c r="D4" s="7"/>
    </row>
    <row r="5" ht="20.25" customHeight="1" spans="1:4">
      <c r="A5" s="2"/>
      <c r="B5" s="7"/>
      <c r="C5" s="7" t="s">
        <v>37</v>
      </c>
      <c r="D5" s="7" t="s">
        <v>38</v>
      </c>
    </row>
    <row r="6" ht="24.95" customHeight="1" spans="1:4">
      <c r="A6" s="2" t="s">
        <v>1509</v>
      </c>
      <c r="B6" s="2">
        <v>12</v>
      </c>
      <c r="C6" s="2">
        <v>12</v>
      </c>
      <c r="D6" s="2">
        <v>100</v>
      </c>
    </row>
    <row r="7" ht="24.95" customHeight="1" spans="1:4">
      <c r="A7" s="2" t="s">
        <v>1510</v>
      </c>
      <c r="B7" s="2"/>
      <c r="C7" s="2"/>
      <c r="D7" s="2"/>
    </row>
    <row r="8" ht="24.95" customHeight="1" spans="1:4">
      <c r="A8" s="2" t="s">
        <v>1511</v>
      </c>
      <c r="B8" s="2">
        <v>12</v>
      </c>
      <c r="C8" s="2">
        <v>12</v>
      </c>
      <c r="D8" s="2">
        <v>100</v>
      </c>
    </row>
    <row r="9" ht="24.95" customHeight="1" spans="1:4">
      <c r="A9" s="2" t="s">
        <v>1512</v>
      </c>
      <c r="B9" s="2">
        <v>12</v>
      </c>
      <c r="C9" s="2">
        <v>12</v>
      </c>
      <c r="D9" s="2">
        <v>100</v>
      </c>
    </row>
    <row r="10" ht="24.95" customHeight="1" spans="1:4">
      <c r="A10" s="2" t="s">
        <v>1513</v>
      </c>
      <c r="B10" s="2"/>
      <c r="C10" s="2"/>
      <c r="D10" s="2"/>
    </row>
    <row r="11" ht="24.95" customHeight="1" spans="1:4">
      <c r="A11" s="2" t="s">
        <v>1514</v>
      </c>
      <c r="B11" s="2"/>
      <c r="C11" s="2"/>
      <c r="D11" s="2"/>
    </row>
    <row r="12" ht="24.95" customHeight="1" spans="1:4">
      <c r="A12" s="2" t="s">
        <v>1515</v>
      </c>
      <c r="B12" s="2">
        <v>6</v>
      </c>
      <c r="C12" s="2">
        <v>6</v>
      </c>
      <c r="D12" s="2">
        <v>100</v>
      </c>
    </row>
    <row r="13" ht="24.95" customHeight="1" spans="1:4">
      <c r="A13" s="2" t="s">
        <v>1516</v>
      </c>
      <c r="B13" s="2"/>
      <c r="C13" s="2"/>
      <c r="D13" s="2"/>
    </row>
    <row r="14" ht="24.95" customHeight="1" spans="1:4">
      <c r="A14" s="2" t="s">
        <v>1517</v>
      </c>
      <c r="B14" s="2">
        <v>18</v>
      </c>
      <c r="C14" s="2">
        <v>18</v>
      </c>
      <c r="D14" s="2">
        <v>100</v>
      </c>
    </row>
    <row r="15" ht="20.1" customHeight="1"/>
  </sheetData>
  <mergeCells count="5">
    <mergeCell ref="A1:D1"/>
    <mergeCell ref="B3:D3"/>
    <mergeCell ref="C4:D4"/>
    <mergeCell ref="A3:A5"/>
    <mergeCell ref="B4:B5"/>
  </mergeCells>
  <printOptions horizontalCentered="1"/>
  <pageMargins left="0.590277777777778" right="0.590277777777778" top="0.590277777777778" bottom="0.590277777777778" header="0.432638888888889" footer="0.314583333333333"/>
  <pageSetup paperSize="9" scale="83" firstPageNumber="86" orientation="landscape" useFirstPageNumber="1"/>
  <headerFooter alignWithMargins="0">
    <oddFooter>&amp;C- &amp;P -</oddFooter>
  </headerFooter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P16" sqref="P16"/>
    </sheetView>
  </sheetViews>
  <sheetFormatPr defaultColWidth="9" defaultRowHeight="14.25" outlineLevelRow="6"/>
  <cols>
    <col min="1" max="1" width="15.75" customWidth="1"/>
    <col min="10" max="10" width="11.75" customWidth="1"/>
    <col min="11" max="11" width="13.375" customWidth="1"/>
  </cols>
  <sheetData>
    <row r="1" ht="24" spans="1:11">
      <c r="A1" s="5" t="s">
        <v>1519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1:11">
      <c r="K2" t="s">
        <v>152</v>
      </c>
    </row>
    <row r="3" ht="32.25" customHeight="1" spans="1:11">
      <c r="A3" s="2" t="s">
        <v>1496</v>
      </c>
      <c r="B3" s="4" t="s">
        <v>27</v>
      </c>
      <c r="C3" s="4"/>
      <c r="D3" s="4"/>
      <c r="E3" s="4"/>
      <c r="F3" s="4"/>
      <c r="G3" s="4"/>
      <c r="H3" s="4"/>
      <c r="I3" s="4" t="s">
        <v>28</v>
      </c>
      <c r="J3" s="4"/>
      <c r="K3" s="4"/>
    </row>
    <row r="4" spans="1:11">
      <c r="A4" s="2"/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/>
      <c r="I4" s="4" t="s">
        <v>35</v>
      </c>
      <c r="J4" s="4" t="s">
        <v>34</v>
      </c>
      <c r="K4" s="4"/>
    </row>
    <row r="5" ht="30.75" customHeight="1" spans="1:11">
      <c r="A5" s="2"/>
      <c r="B5" s="4"/>
      <c r="C5" s="4"/>
      <c r="D5" s="4"/>
      <c r="E5" s="4"/>
      <c r="F5" s="4"/>
      <c r="G5" s="4" t="s">
        <v>37</v>
      </c>
      <c r="H5" s="4" t="s">
        <v>38</v>
      </c>
      <c r="I5" s="4"/>
      <c r="J5" s="4" t="s">
        <v>37</v>
      </c>
      <c r="K5" s="4" t="s">
        <v>38</v>
      </c>
    </row>
    <row r="6" ht="68.25" customHeight="1" spans="1:11">
      <c r="A6" s="2" t="s">
        <v>1513</v>
      </c>
      <c r="B6" s="2">
        <v>0</v>
      </c>
      <c r="C6" s="2">
        <v>0</v>
      </c>
      <c r="D6" s="2">
        <v>0</v>
      </c>
      <c r="E6" s="2" t="s">
        <v>163</v>
      </c>
      <c r="F6" s="2" t="s">
        <v>163</v>
      </c>
      <c r="G6" s="2">
        <v>0</v>
      </c>
      <c r="H6" s="2" t="s">
        <v>163</v>
      </c>
      <c r="I6" s="2">
        <v>0</v>
      </c>
      <c r="J6" s="2">
        <v>0</v>
      </c>
      <c r="K6" s="2" t="s">
        <v>163</v>
      </c>
    </row>
    <row r="7" ht="43.5" customHeight="1" spans="1:11">
      <c r="A7" s="6" t="s">
        <v>1520</v>
      </c>
      <c r="B7" s="6"/>
      <c r="C7" s="6"/>
      <c r="D7" s="6"/>
      <c r="E7" s="6"/>
      <c r="F7" s="6"/>
      <c r="G7" s="6"/>
      <c r="H7" s="6"/>
      <c r="I7" s="6"/>
      <c r="J7" s="6"/>
      <c r="K7" s="6"/>
    </row>
  </sheetData>
  <mergeCells count="12">
    <mergeCell ref="A1:K1"/>
    <mergeCell ref="B3:H3"/>
    <mergeCell ref="I3:K3"/>
    <mergeCell ref="G4:H4"/>
    <mergeCell ref="J4:K4"/>
    <mergeCell ref="A3:A5"/>
    <mergeCell ref="B4:B5"/>
    <mergeCell ref="C4:C5"/>
    <mergeCell ref="D4:D5"/>
    <mergeCell ref="E4:E5"/>
    <mergeCell ref="F4:F5"/>
    <mergeCell ref="I4:I5"/>
  </mergeCells>
  <pageMargins left="0.708333333333333" right="0.708333333333333" top="0.747916666666667" bottom="0.747916666666667" header="0.314583333333333" footer="0.314583333333333"/>
  <pageSetup paperSize="9" firstPageNumber="87" orientation="landscape" useFirstPageNumber="1"/>
  <headerFooter>
    <oddFooter>&amp;C—&amp;P—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33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K34" sqref="K34"/>
    </sheetView>
  </sheetViews>
  <sheetFormatPr defaultColWidth="9" defaultRowHeight="14.25"/>
  <cols>
    <col min="1" max="1" width="35.375" customWidth="1"/>
    <col min="2" max="2" width="12.25" customWidth="1"/>
    <col min="3" max="3" width="11.625" customWidth="1"/>
    <col min="4" max="4" width="10.875" customWidth="1"/>
    <col min="5" max="5" width="10.75" customWidth="1"/>
    <col min="6" max="7" width="10.625" customWidth="1"/>
    <col min="8" max="8" width="8.875" customWidth="1"/>
    <col min="9" max="9" width="9" customWidth="1"/>
    <col min="10" max="10" width="9.375" customWidth="1"/>
    <col min="11" max="12" width="10.625" customWidth="1"/>
  </cols>
  <sheetData>
    <row r="1" ht="33.75" customHeight="1" spans="1:12">
      <c r="A1" s="1" t="s">
        <v>1521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.5" customHeight="1" spans="12:12">
      <c r="L2" t="s">
        <v>152</v>
      </c>
    </row>
    <row r="3" ht="24" customHeight="1" spans="1:12">
      <c r="A3" s="2" t="s">
        <v>25</v>
      </c>
      <c r="B3" s="3" t="s">
        <v>26</v>
      </c>
      <c r="C3" s="4" t="s">
        <v>27</v>
      </c>
      <c r="D3" s="4"/>
      <c r="E3" s="4"/>
      <c r="F3" s="4"/>
      <c r="G3" s="4"/>
      <c r="H3" s="4"/>
      <c r="I3" s="4"/>
      <c r="J3" s="4" t="s">
        <v>28</v>
      </c>
      <c r="K3" s="4"/>
      <c r="L3" s="4"/>
    </row>
    <row r="4" ht="20.1" customHeight="1" spans="1:12">
      <c r="A4" s="2"/>
      <c r="B4" s="3"/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/>
      <c r="J4" s="3" t="s">
        <v>35</v>
      </c>
      <c r="K4" s="3" t="s">
        <v>36</v>
      </c>
      <c r="L4" s="3"/>
    </row>
    <row r="5" ht="21.95" customHeight="1" spans="1:12">
      <c r="A5" s="2"/>
      <c r="B5" s="3"/>
      <c r="C5" s="3"/>
      <c r="D5" s="3"/>
      <c r="E5" s="3"/>
      <c r="F5" s="3"/>
      <c r="G5" s="3"/>
      <c r="H5" s="3" t="s">
        <v>37</v>
      </c>
      <c r="I5" s="3" t="s">
        <v>38</v>
      </c>
      <c r="J5" s="3"/>
      <c r="K5" s="3" t="s">
        <v>37</v>
      </c>
      <c r="L5" s="3" t="s">
        <v>38</v>
      </c>
    </row>
    <row r="6" ht="26.1" customHeight="1" spans="1:12">
      <c r="A6" s="2" t="s">
        <v>1522</v>
      </c>
      <c r="B6" s="2">
        <f>B7+B8+B9+B10+B16+B22+B23</f>
        <v>40843</v>
      </c>
      <c r="C6" s="2">
        <f>C7+C8+C9+C10+C16+C22+C23</f>
        <v>53423</v>
      </c>
      <c r="D6" s="2">
        <f>D7+D8+D9+D10+D16+D22+D23</f>
        <v>53354</v>
      </c>
      <c r="E6" s="2">
        <f>E7+E8+E9+E10+E16+E22+E23</f>
        <v>53354</v>
      </c>
      <c r="F6" s="2">
        <f t="shared" ref="F6:F20" si="0">IF(C6=0,"",ROUND(E6/C6*100,2))</f>
        <v>99.87</v>
      </c>
      <c r="G6" s="2">
        <f t="shared" ref="G6:G33" si="1">IF(D6=0,"",ROUND(E6/D6*100,2))</f>
        <v>100</v>
      </c>
      <c r="H6" s="2">
        <f t="shared" ref="H6:H33" si="2">E6-B6</f>
        <v>12511</v>
      </c>
      <c r="I6" s="2">
        <f t="shared" ref="I6:I33" si="3">IF(B6=0,"",ROUND(H6/B6*100,2))</f>
        <v>30.63</v>
      </c>
      <c r="J6" s="2">
        <f>J7+J8+J9+J10+J16+J22+J23</f>
        <v>57104</v>
      </c>
      <c r="K6" s="2">
        <f>J6-E6</f>
        <v>3750</v>
      </c>
      <c r="L6" s="2">
        <f>IF(E6=0,"",ROUND(K6/E6*100,2))</f>
        <v>7.03</v>
      </c>
    </row>
    <row r="7" ht="26.1" customHeight="1" spans="1:12">
      <c r="A7" s="2" t="s">
        <v>1523</v>
      </c>
      <c r="B7" s="2"/>
      <c r="C7" s="2"/>
      <c r="D7" s="2"/>
      <c r="E7" s="2"/>
      <c r="F7" s="2" t="str">
        <f t="shared" si="0"/>
        <v/>
      </c>
      <c r="G7" s="2" t="str">
        <f t="shared" si="1"/>
        <v/>
      </c>
      <c r="H7" s="2">
        <f t="shared" si="2"/>
        <v>0</v>
      </c>
      <c r="I7" s="2" t="str">
        <f t="shared" si="3"/>
        <v/>
      </c>
      <c r="J7" s="2"/>
      <c r="K7" s="2">
        <f t="shared" ref="K7:K33" si="4">J7-E7</f>
        <v>0</v>
      </c>
      <c r="L7" s="2" t="str">
        <f t="shared" ref="L7:L33" si="5">IF(E7=0,"",ROUND(K7/E7*100,2))</f>
        <v/>
      </c>
    </row>
    <row r="8" ht="26.1" customHeight="1" spans="1:12">
      <c r="A8" s="2" t="s">
        <v>1524</v>
      </c>
      <c r="B8" s="2"/>
      <c r="C8" s="2"/>
      <c r="D8" s="2"/>
      <c r="E8" s="2"/>
      <c r="F8" s="2" t="str">
        <f t="shared" si="0"/>
        <v/>
      </c>
      <c r="G8" s="2" t="str">
        <f t="shared" si="1"/>
        <v/>
      </c>
      <c r="H8" s="2">
        <f t="shared" si="2"/>
        <v>0</v>
      </c>
      <c r="I8" s="2" t="str">
        <f t="shared" si="3"/>
        <v/>
      </c>
      <c r="J8" s="2"/>
      <c r="K8" s="2">
        <f t="shared" si="4"/>
        <v>0</v>
      </c>
      <c r="L8" s="2" t="str">
        <f t="shared" si="5"/>
        <v/>
      </c>
    </row>
    <row r="9" ht="26.1" customHeight="1" spans="1:12">
      <c r="A9" s="2" t="s">
        <v>1525</v>
      </c>
      <c r="B9" s="2"/>
      <c r="C9" s="2"/>
      <c r="D9" s="2"/>
      <c r="E9" s="2"/>
      <c r="F9" s="2" t="str">
        <f t="shared" si="0"/>
        <v/>
      </c>
      <c r="G9" s="2" t="str">
        <f t="shared" si="1"/>
        <v/>
      </c>
      <c r="H9" s="2">
        <f t="shared" si="2"/>
        <v>0</v>
      </c>
      <c r="I9" s="2" t="str">
        <f t="shared" si="3"/>
        <v/>
      </c>
      <c r="J9" s="2"/>
      <c r="K9" s="2">
        <f t="shared" si="4"/>
        <v>0</v>
      </c>
      <c r="L9" s="2" t="str">
        <f t="shared" si="5"/>
        <v/>
      </c>
    </row>
    <row r="10" ht="26.1" customHeight="1" spans="1:12">
      <c r="A10" s="2" t="s">
        <v>1526</v>
      </c>
      <c r="B10" s="2">
        <f>SUM(B11:B15)</f>
        <v>16684</v>
      </c>
      <c r="C10" s="2">
        <f>SUM(C11:C15)</f>
        <v>26656</v>
      </c>
      <c r="D10" s="2">
        <f>SUM(D11:D15)</f>
        <v>26951</v>
      </c>
      <c r="E10" s="2">
        <f>SUM(E11:E15)</f>
        <v>26951</v>
      </c>
      <c r="F10" s="2">
        <f t="shared" si="0"/>
        <v>101.11</v>
      </c>
      <c r="G10" s="2">
        <f t="shared" si="1"/>
        <v>100</v>
      </c>
      <c r="H10" s="2">
        <f t="shared" si="2"/>
        <v>10267</v>
      </c>
      <c r="I10" s="2">
        <f t="shared" si="3"/>
        <v>61.54</v>
      </c>
      <c r="J10" s="2">
        <f>SUM(J11:J15)</f>
        <v>28667</v>
      </c>
      <c r="K10" s="2">
        <f t="shared" si="4"/>
        <v>1716</v>
      </c>
      <c r="L10" s="2">
        <f t="shared" si="5"/>
        <v>6.37</v>
      </c>
    </row>
    <row r="11" ht="26.1" customHeight="1" spans="1:12">
      <c r="A11" s="2" t="s">
        <v>1527</v>
      </c>
      <c r="B11" s="2">
        <v>6043</v>
      </c>
      <c r="C11" s="2">
        <v>5847</v>
      </c>
      <c r="D11" s="2">
        <v>6396</v>
      </c>
      <c r="E11" s="2">
        <v>6396</v>
      </c>
      <c r="F11" s="2">
        <f t="shared" si="0"/>
        <v>109.39</v>
      </c>
      <c r="G11" s="2">
        <f t="shared" si="1"/>
        <v>100</v>
      </c>
      <c r="H11" s="2">
        <f t="shared" si="2"/>
        <v>353</v>
      </c>
      <c r="I11" s="2">
        <f t="shared" si="3"/>
        <v>5.84</v>
      </c>
      <c r="J11" s="2">
        <v>6401</v>
      </c>
      <c r="K11" s="2">
        <f t="shared" si="4"/>
        <v>5</v>
      </c>
      <c r="L11" s="2">
        <f t="shared" si="5"/>
        <v>0.08</v>
      </c>
    </row>
    <row r="12" ht="26.1" customHeight="1" spans="1:12">
      <c r="A12" s="2" t="s">
        <v>1528</v>
      </c>
      <c r="B12" s="2">
        <v>10447</v>
      </c>
      <c r="C12" s="2">
        <v>19741</v>
      </c>
      <c r="D12" s="2">
        <v>19189</v>
      </c>
      <c r="E12" s="2">
        <v>19189</v>
      </c>
      <c r="F12" s="2">
        <f t="shared" si="0"/>
        <v>97.2</v>
      </c>
      <c r="G12" s="2">
        <f t="shared" si="1"/>
        <v>100</v>
      </c>
      <c r="H12" s="2">
        <f t="shared" si="2"/>
        <v>8742</v>
      </c>
      <c r="I12" s="2">
        <f t="shared" si="3"/>
        <v>83.68</v>
      </c>
      <c r="J12" s="2">
        <v>21144</v>
      </c>
      <c r="K12" s="2">
        <f t="shared" si="4"/>
        <v>1955</v>
      </c>
      <c r="L12" s="2">
        <f t="shared" si="5"/>
        <v>10.19</v>
      </c>
    </row>
    <row r="13" ht="26.1" customHeight="1" spans="1:12">
      <c r="A13" s="2" t="s">
        <v>1529</v>
      </c>
      <c r="B13" s="2">
        <v>38</v>
      </c>
      <c r="C13" s="2">
        <v>36</v>
      </c>
      <c r="D13" s="2">
        <v>294</v>
      </c>
      <c r="E13" s="2">
        <v>294</v>
      </c>
      <c r="F13" s="2">
        <f t="shared" si="0"/>
        <v>816.67</v>
      </c>
      <c r="G13" s="2">
        <f t="shared" si="1"/>
        <v>100</v>
      </c>
      <c r="H13" s="2">
        <f t="shared" si="2"/>
        <v>256</v>
      </c>
      <c r="I13" s="2">
        <f t="shared" si="3"/>
        <v>673.68</v>
      </c>
      <c r="J13" s="2">
        <v>39</v>
      </c>
      <c r="K13" s="2">
        <f t="shared" si="4"/>
        <v>-255</v>
      </c>
      <c r="L13" s="2">
        <f t="shared" si="5"/>
        <v>-86.73</v>
      </c>
    </row>
    <row r="14" ht="26.1" customHeight="1" spans="1:12">
      <c r="A14" s="2" t="s">
        <v>1530</v>
      </c>
      <c r="B14" s="2">
        <v>102</v>
      </c>
      <c r="C14" s="2">
        <v>992</v>
      </c>
      <c r="D14" s="2">
        <v>1014</v>
      </c>
      <c r="E14" s="2">
        <v>1014</v>
      </c>
      <c r="F14" s="2">
        <f t="shared" si="0"/>
        <v>102.22</v>
      </c>
      <c r="G14" s="2">
        <f t="shared" si="1"/>
        <v>100</v>
      </c>
      <c r="H14" s="2">
        <f t="shared" si="2"/>
        <v>912</v>
      </c>
      <c r="I14" s="2">
        <f t="shared" si="3"/>
        <v>894.12</v>
      </c>
      <c r="J14" s="2">
        <v>1014</v>
      </c>
      <c r="K14" s="2">
        <f t="shared" si="4"/>
        <v>0</v>
      </c>
      <c r="L14" s="2">
        <f t="shared" si="5"/>
        <v>0</v>
      </c>
    </row>
    <row r="15" ht="26.1" customHeight="1" spans="1:12">
      <c r="A15" s="2" t="s">
        <v>1531</v>
      </c>
      <c r="B15" s="2">
        <v>54</v>
      </c>
      <c r="C15" s="2">
        <v>40</v>
      </c>
      <c r="D15" s="2">
        <v>58</v>
      </c>
      <c r="E15" s="2">
        <v>58</v>
      </c>
      <c r="F15" s="2">
        <f t="shared" si="0"/>
        <v>145</v>
      </c>
      <c r="G15" s="2">
        <f t="shared" si="1"/>
        <v>100</v>
      </c>
      <c r="H15" s="2">
        <f t="shared" si="2"/>
        <v>4</v>
      </c>
      <c r="I15" s="2">
        <f t="shared" si="3"/>
        <v>7.41</v>
      </c>
      <c r="J15" s="2">
        <v>69</v>
      </c>
      <c r="K15" s="2">
        <f t="shared" si="4"/>
        <v>11</v>
      </c>
      <c r="L15" s="2">
        <f t="shared" si="5"/>
        <v>18.97</v>
      </c>
    </row>
    <row r="16" ht="26.1" customHeight="1" spans="1:12">
      <c r="A16" s="2" t="s">
        <v>1532</v>
      </c>
      <c r="B16" s="2">
        <f>SUM(B17:B21)</f>
        <v>24159</v>
      </c>
      <c r="C16" s="2">
        <f>SUM(C17:C21)</f>
        <v>26767</v>
      </c>
      <c r="D16" s="2">
        <f>SUM(D17:D21)</f>
        <v>26403</v>
      </c>
      <c r="E16" s="2">
        <f>SUM(E17:E21)</f>
        <v>26403</v>
      </c>
      <c r="F16" s="2">
        <f t="shared" si="0"/>
        <v>98.64</v>
      </c>
      <c r="G16" s="2">
        <f t="shared" si="1"/>
        <v>100</v>
      </c>
      <c r="H16" s="2">
        <f t="shared" si="2"/>
        <v>2244</v>
      </c>
      <c r="I16" s="2">
        <f t="shared" si="3"/>
        <v>9.29</v>
      </c>
      <c r="J16" s="2">
        <f>SUM(J17:J21)</f>
        <v>28437</v>
      </c>
      <c r="K16" s="2">
        <f t="shared" si="4"/>
        <v>2034</v>
      </c>
      <c r="L16" s="2">
        <f t="shared" si="5"/>
        <v>7.7</v>
      </c>
    </row>
    <row r="17" ht="26.1" customHeight="1" spans="1:12">
      <c r="A17" s="2" t="s">
        <v>1527</v>
      </c>
      <c r="B17" s="2">
        <v>21368</v>
      </c>
      <c r="C17" s="2">
        <v>18659</v>
      </c>
      <c r="D17" s="2">
        <v>21253</v>
      </c>
      <c r="E17" s="2">
        <v>21253</v>
      </c>
      <c r="F17" s="2">
        <f t="shared" si="0"/>
        <v>113.9</v>
      </c>
      <c r="G17" s="2">
        <f t="shared" si="1"/>
        <v>100</v>
      </c>
      <c r="H17" s="2">
        <f t="shared" si="2"/>
        <v>-115</v>
      </c>
      <c r="I17" s="2">
        <f t="shared" si="3"/>
        <v>-0.54</v>
      </c>
      <c r="J17" s="2">
        <v>21511</v>
      </c>
      <c r="K17" s="2">
        <f t="shared" si="4"/>
        <v>258</v>
      </c>
      <c r="L17" s="2">
        <f t="shared" si="5"/>
        <v>1.21</v>
      </c>
    </row>
    <row r="18" ht="26.1" customHeight="1" spans="1:12">
      <c r="A18" s="2" t="s">
        <v>1528</v>
      </c>
      <c r="B18" s="2">
        <v>2567</v>
      </c>
      <c r="C18" s="2">
        <v>7908</v>
      </c>
      <c r="D18" s="2">
        <v>4664</v>
      </c>
      <c r="E18" s="2">
        <v>4664</v>
      </c>
      <c r="F18" s="2">
        <f t="shared" si="0"/>
        <v>58.98</v>
      </c>
      <c r="G18" s="2">
        <f t="shared" si="1"/>
        <v>100</v>
      </c>
      <c r="H18" s="2">
        <f t="shared" si="2"/>
        <v>2097</v>
      </c>
      <c r="I18" s="2">
        <f t="shared" si="3"/>
        <v>81.69</v>
      </c>
      <c r="J18" s="2">
        <v>6428</v>
      </c>
      <c r="K18" s="2">
        <f t="shared" si="4"/>
        <v>1764</v>
      </c>
      <c r="L18" s="2">
        <f t="shared" si="5"/>
        <v>37.82</v>
      </c>
    </row>
    <row r="19" ht="26.1" customHeight="1" spans="1:12">
      <c r="A19" s="2" t="s">
        <v>1529</v>
      </c>
      <c r="B19" s="2">
        <v>17</v>
      </c>
      <c r="C19" s="2">
        <v>20</v>
      </c>
      <c r="D19" s="2">
        <v>29</v>
      </c>
      <c r="E19" s="2">
        <v>29</v>
      </c>
      <c r="F19" s="2">
        <f t="shared" si="0"/>
        <v>145</v>
      </c>
      <c r="G19" s="2">
        <f t="shared" si="1"/>
        <v>100</v>
      </c>
      <c r="H19" s="2">
        <f t="shared" si="2"/>
        <v>12</v>
      </c>
      <c r="I19" s="2">
        <f t="shared" si="3"/>
        <v>70.59</v>
      </c>
      <c r="J19" s="2">
        <v>30</v>
      </c>
      <c r="K19" s="2">
        <f t="shared" si="4"/>
        <v>1</v>
      </c>
      <c r="L19" s="2">
        <f t="shared" si="5"/>
        <v>3.45</v>
      </c>
    </row>
    <row r="20" ht="26.1" hidden="1" customHeight="1" spans="1:12">
      <c r="A20" s="2" t="s">
        <v>1530</v>
      </c>
      <c r="B20" s="2"/>
      <c r="C20" s="2"/>
      <c r="D20" s="2"/>
      <c r="E20" s="2"/>
      <c r="F20" s="2" t="str">
        <f t="shared" si="0"/>
        <v/>
      </c>
      <c r="G20" s="2" t="str">
        <f t="shared" si="1"/>
        <v/>
      </c>
      <c r="H20" s="2">
        <f t="shared" si="2"/>
        <v>0</v>
      </c>
      <c r="I20" s="2" t="str">
        <f t="shared" si="3"/>
        <v/>
      </c>
      <c r="J20" s="2"/>
      <c r="K20" s="2">
        <f t="shared" si="4"/>
        <v>0</v>
      </c>
      <c r="L20" s="2" t="str">
        <f t="shared" si="5"/>
        <v/>
      </c>
    </row>
    <row r="21" ht="26.1" customHeight="1" spans="1:12">
      <c r="A21" s="2" t="s">
        <v>1531</v>
      </c>
      <c r="B21" s="2">
        <v>207</v>
      </c>
      <c r="C21" s="2">
        <v>180</v>
      </c>
      <c r="D21" s="2">
        <v>457</v>
      </c>
      <c r="E21" s="2">
        <v>457</v>
      </c>
      <c r="F21" s="2"/>
      <c r="G21" s="2">
        <f t="shared" si="1"/>
        <v>100</v>
      </c>
      <c r="H21" s="2">
        <f t="shared" si="2"/>
        <v>250</v>
      </c>
      <c r="I21" s="2">
        <f t="shared" si="3"/>
        <v>120.77</v>
      </c>
      <c r="J21" s="2">
        <v>468</v>
      </c>
      <c r="K21" s="2">
        <f t="shared" si="4"/>
        <v>11</v>
      </c>
      <c r="L21" s="2">
        <f t="shared" si="5"/>
        <v>2.41</v>
      </c>
    </row>
    <row r="22" ht="26.1" customHeight="1" spans="1:12">
      <c r="A22" s="2" t="s">
        <v>1533</v>
      </c>
      <c r="B22" s="2"/>
      <c r="C22" s="2"/>
      <c r="D22" s="2"/>
      <c r="E22" s="2"/>
      <c r="F22" s="2" t="str">
        <f t="shared" ref="F22:F33" si="6">IF(C22=0,"",ROUND(E22/C22*100,2))</f>
        <v/>
      </c>
      <c r="G22" s="2" t="str">
        <f t="shared" si="1"/>
        <v/>
      </c>
      <c r="H22" s="2">
        <f t="shared" si="2"/>
        <v>0</v>
      </c>
      <c r="I22" s="2" t="str">
        <f t="shared" si="3"/>
        <v/>
      </c>
      <c r="J22" s="2"/>
      <c r="K22" s="2">
        <f t="shared" si="4"/>
        <v>0</v>
      </c>
      <c r="L22" s="2" t="str">
        <f t="shared" si="5"/>
        <v/>
      </c>
    </row>
    <row r="23" ht="26.1" customHeight="1" spans="1:12">
      <c r="A23" s="2" t="s">
        <v>1534</v>
      </c>
      <c r="B23" s="2"/>
      <c r="C23" s="2"/>
      <c r="D23" s="2"/>
      <c r="E23" s="2"/>
      <c r="F23" s="2" t="str">
        <f t="shared" si="6"/>
        <v/>
      </c>
      <c r="G23" s="2" t="str">
        <f t="shared" si="1"/>
        <v/>
      </c>
      <c r="H23" s="2">
        <f t="shared" si="2"/>
        <v>0</v>
      </c>
      <c r="I23" s="2" t="str">
        <f t="shared" si="3"/>
        <v/>
      </c>
      <c r="J23" s="2"/>
      <c r="K23" s="2">
        <f t="shared" si="4"/>
        <v>0</v>
      </c>
      <c r="L23" s="2" t="str">
        <f t="shared" si="5"/>
        <v/>
      </c>
    </row>
    <row r="24" ht="26.1" customHeight="1" spans="1:12">
      <c r="A24" s="2" t="s">
        <v>1535</v>
      </c>
      <c r="B24" s="2">
        <f>B25</f>
        <v>43524</v>
      </c>
      <c r="C24" s="2">
        <f>C25</f>
        <v>41904</v>
      </c>
      <c r="D24" s="2">
        <f>D25</f>
        <v>42324</v>
      </c>
      <c r="E24" s="2">
        <f>E25</f>
        <v>42324</v>
      </c>
      <c r="F24" s="2">
        <f t="shared" si="6"/>
        <v>101</v>
      </c>
      <c r="G24" s="2">
        <f t="shared" si="1"/>
        <v>100</v>
      </c>
      <c r="H24" s="2">
        <f t="shared" si="2"/>
        <v>-1200</v>
      </c>
      <c r="I24" s="2">
        <f t="shared" si="3"/>
        <v>-2.76</v>
      </c>
      <c r="J24" s="2">
        <f>J25</f>
        <v>49435</v>
      </c>
      <c r="K24" s="2">
        <f t="shared" si="4"/>
        <v>7111</v>
      </c>
      <c r="L24" s="2">
        <f t="shared" si="5"/>
        <v>16.8</v>
      </c>
    </row>
    <row r="25" ht="26.1" customHeight="1" spans="1:12">
      <c r="A25" s="2" t="s">
        <v>1279</v>
      </c>
      <c r="B25" s="2">
        <f>SUM(B26:B32)</f>
        <v>43524</v>
      </c>
      <c r="C25" s="2">
        <f>SUM(C26:C32)</f>
        <v>41904</v>
      </c>
      <c r="D25" s="2">
        <f>SUM(D26:D32)</f>
        <v>42324</v>
      </c>
      <c r="E25" s="2">
        <f>SUM(E26:E32)</f>
        <v>42324</v>
      </c>
      <c r="F25" s="2">
        <f t="shared" si="6"/>
        <v>101</v>
      </c>
      <c r="G25" s="2">
        <f t="shared" si="1"/>
        <v>100</v>
      </c>
      <c r="H25" s="2">
        <f t="shared" si="2"/>
        <v>-1200</v>
      </c>
      <c r="I25" s="2">
        <f t="shared" si="3"/>
        <v>-2.76</v>
      </c>
      <c r="J25" s="2">
        <f>SUM(J26:J32)</f>
        <v>49435</v>
      </c>
      <c r="K25" s="2">
        <f t="shared" si="4"/>
        <v>7111</v>
      </c>
      <c r="L25" s="2">
        <f t="shared" si="5"/>
        <v>16.8</v>
      </c>
    </row>
    <row r="26" ht="26.1" customHeight="1" spans="1:12">
      <c r="A26" s="2" t="s">
        <v>1536</v>
      </c>
      <c r="B26" s="2"/>
      <c r="C26" s="2"/>
      <c r="D26" s="2"/>
      <c r="E26" s="2"/>
      <c r="F26" s="2" t="str">
        <f t="shared" si="6"/>
        <v/>
      </c>
      <c r="G26" s="2" t="str">
        <f t="shared" si="1"/>
        <v/>
      </c>
      <c r="H26" s="2">
        <f t="shared" si="2"/>
        <v>0</v>
      </c>
      <c r="I26" s="2" t="str">
        <f t="shared" si="3"/>
        <v/>
      </c>
      <c r="J26" s="2"/>
      <c r="K26" s="2">
        <f t="shared" si="4"/>
        <v>0</v>
      </c>
      <c r="L26" s="2" t="str">
        <f t="shared" si="5"/>
        <v/>
      </c>
    </row>
    <row r="27" ht="26.1" hidden="1" customHeight="1" spans="1:12">
      <c r="A27" s="2" t="s">
        <v>1537</v>
      </c>
      <c r="B27" s="2"/>
      <c r="C27" s="2"/>
      <c r="D27" s="2"/>
      <c r="E27" s="2"/>
      <c r="F27" s="2" t="str">
        <f t="shared" si="6"/>
        <v/>
      </c>
      <c r="G27" s="2" t="str">
        <f t="shared" si="1"/>
        <v/>
      </c>
      <c r="H27" s="2">
        <f t="shared" si="2"/>
        <v>0</v>
      </c>
      <c r="I27" s="2" t="str">
        <f t="shared" si="3"/>
        <v/>
      </c>
      <c r="J27" s="2"/>
      <c r="K27" s="2">
        <f t="shared" si="4"/>
        <v>0</v>
      </c>
      <c r="L27" s="2" t="str">
        <f t="shared" si="5"/>
        <v/>
      </c>
    </row>
    <row r="28" ht="26.1" hidden="1" customHeight="1" spans="1:12">
      <c r="A28" s="2" t="s">
        <v>1538</v>
      </c>
      <c r="B28" s="2"/>
      <c r="C28" s="2"/>
      <c r="D28" s="2"/>
      <c r="E28" s="2"/>
      <c r="F28" s="2" t="str">
        <f t="shared" si="6"/>
        <v/>
      </c>
      <c r="G28" s="2" t="str">
        <f t="shared" si="1"/>
        <v/>
      </c>
      <c r="H28" s="2">
        <f t="shared" si="2"/>
        <v>0</v>
      </c>
      <c r="I28" s="2" t="str">
        <f t="shared" si="3"/>
        <v/>
      </c>
      <c r="J28" s="2"/>
      <c r="K28" s="2">
        <f t="shared" si="4"/>
        <v>0</v>
      </c>
      <c r="L28" s="2" t="str">
        <f t="shared" si="5"/>
        <v/>
      </c>
    </row>
    <row r="29" ht="26.1" customHeight="1" spans="1:12">
      <c r="A29" s="2" t="s">
        <v>1539</v>
      </c>
      <c r="B29" s="2">
        <v>41604</v>
      </c>
      <c r="C29" s="2">
        <v>40537</v>
      </c>
      <c r="D29" s="2">
        <v>40957</v>
      </c>
      <c r="E29" s="2">
        <v>40957</v>
      </c>
      <c r="F29" s="2">
        <f t="shared" si="6"/>
        <v>101.04</v>
      </c>
      <c r="G29" s="2">
        <f t="shared" si="1"/>
        <v>100</v>
      </c>
      <c r="H29" s="2">
        <f t="shared" si="2"/>
        <v>-647</v>
      </c>
      <c r="I29" s="2">
        <f t="shared" si="3"/>
        <v>-1.56</v>
      </c>
      <c r="J29" s="2">
        <v>48068</v>
      </c>
      <c r="K29" s="2">
        <f t="shared" si="4"/>
        <v>7111</v>
      </c>
      <c r="L29" s="2">
        <f t="shared" si="5"/>
        <v>17.36</v>
      </c>
    </row>
    <row r="30" ht="26.1" customHeight="1" spans="1:12">
      <c r="A30" s="2" t="s">
        <v>1540</v>
      </c>
      <c r="B30" s="2">
        <v>1920</v>
      </c>
      <c r="C30" s="2">
        <v>1367</v>
      </c>
      <c r="D30" s="2">
        <v>1367</v>
      </c>
      <c r="E30" s="2">
        <v>1367</v>
      </c>
      <c r="F30" s="2">
        <f t="shared" si="6"/>
        <v>100</v>
      </c>
      <c r="G30" s="2">
        <f t="shared" si="1"/>
        <v>100</v>
      </c>
      <c r="H30" s="2">
        <f t="shared" si="2"/>
        <v>-553</v>
      </c>
      <c r="I30" s="2">
        <f t="shared" si="3"/>
        <v>-28.8</v>
      </c>
      <c r="J30" s="2">
        <v>1367</v>
      </c>
      <c r="K30" s="2">
        <f t="shared" si="4"/>
        <v>0</v>
      </c>
      <c r="L30" s="2">
        <f t="shared" si="5"/>
        <v>0</v>
      </c>
    </row>
    <row r="31" ht="26.1" hidden="1" customHeight="1" spans="1:12">
      <c r="A31" s="2" t="s">
        <v>1541</v>
      </c>
      <c r="B31" s="2"/>
      <c r="C31" s="2"/>
      <c r="D31" s="2"/>
      <c r="E31" s="2"/>
      <c r="F31" s="2" t="str">
        <f t="shared" si="6"/>
        <v/>
      </c>
      <c r="G31" s="2" t="str">
        <f t="shared" si="1"/>
        <v/>
      </c>
      <c r="H31" s="2">
        <f t="shared" si="2"/>
        <v>0</v>
      </c>
      <c r="I31" s="2" t="str">
        <f t="shared" si="3"/>
        <v/>
      </c>
      <c r="J31" s="2"/>
      <c r="K31" s="2">
        <f t="shared" si="4"/>
        <v>0</v>
      </c>
      <c r="L31" s="2" t="str">
        <f t="shared" si="5"/>
        <v/>
      </c>
    </row>
    <row r="32" ht="26.1" hidden="1" customHeight="1" spans="1:12">
      <c r="A32" s="2" t="s">
        <v>1542</v>
      </c>
      <c r="B32" s="2"/>
      <c r="C32" s="2"/>
      <c r="D32" s="2"/>
      <c r="E32" s="2"/>
      <c r="F32" s="2" t="str">
        <f t="shared" si="6"/>
        <v/>
      </c>
      <c r="G32" s="2" t="str">
        <f t="shared" si="1"/>
        <v/>
      </c>
      <c r="H32" s="2">
        <f t="shared" si="2"/>
        <v>0</v>
      </c>
      <c r="I32" s="2" t="str">
        <f t="shared" si="3"/>
        <v/>
      </c>
      <c r="J32" s="2"/>
      <c r="K32" s="2">
        <f t="shared" si="4"/>
        <v>0</v>
      </c>
      <c r="L32" s="2" t="str">
        <f t="shared" si="5"/>
        <v/>
      </c>
    </row>
    <row r="33" ht="26.1" customHeight="1" spans="1:12">
      <c r="A33" s="2" t="s">
        <v>1543</v>
      </c>
      <c r="B33" s="2">
        <f>B6+B24</f>
        <v>84367</v>
      </c>
      <c r="C33" s="2">
        <f>C6+C24</f>
        <v>95327</v>
      </c>
      <c r="D33" s="2">
        <f>D6+D24</f>
        <v>95678</v>
      </c>
      <c r="E33" s="2">
        <f>E6+E24</f>
        <v>95678</v>
      </c>
      <c r="F33" s="2">
        <f t="shared" si="6"/>
        <v>100.37</v>
      </c>
      <c r="G33" s="2">
        <f t="shared" si="1"/>
        <v>100</v>
      </c>
      <c r="H33" s="2">
        <f t="shared" si="2"/>
        <v>11311</v>
      </c>
      <c r="I33" s="2">
        <f t="shared" si="3"/>
        <v>13.41</v>
      </c>
      <c r="J33" s="2">
        <f>J6+J24</f>
        <v>106539</v>
      </c>
      <c r="K33" s="2">
        <f t="shared" si="4"/>
        <v>10861</v>
      </c>
      <c r="L33" s="2">
        <f t="shared" si="5"/>
        <v>11.35</v>
      </c>
    </row>
  </sheetData>
  <mergeCells count="13">
    <mergeCell ref="A1:L1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590277777777778" right="0.590277777777778" top="0.747916666666667" bottom="0.590277777777778" header="0.314583333333333" footer="0.314583333333333"/>
  <pageSetup paperSize="9" scale="83" firstPageNumber="88" fitToHeight="1999" orientation="landscape" useFirstPageNumber="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26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4.25"/>
  <cols>
    <col min="1" max="1" width="35.875" customWidth="1"/>
    <col min="2" max="2" width="12" customWidth="1"/>
    <col min="3" max="4" width="10.25" customWidth="1"/>
    <col min="5" max="5" width="9.375" customWidth="1"/>
    <col min="6" max="7" width="9.25" customWidth="1"/>
    <col min="8" max="12" width="10.25" customWidth="1"/>
  </cols>
  <sheetData>
    <row r="1" ht="27" spans="1:12">
      <c r="A1" s="1" t="s">
        <v>1544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2:12">
      <c r="L2" t="s">
        <v>152</v>
      </c>
    </row>
    <row r="3" ht="18" customHeight="1" spans="1:12">
      <c r="A3" s="2" t="s">
        <v>25</v>
      </c>
      <c r="B3" s="3" t="s">
        <v>26</v>
      </c>
      <c r="C3" s="4" t="s">
        <v>27</v>
      </c>
      <c r="D3" s="4"/>
      <c r="E3" s="4"/>
      <c r="F3" s="4"/>
      <c r="G3" s="4"/>
      <c r="H3" s="4"/>
      <c r="I3" s="4"/>
      <c r="J3" s="4" t="s">
        <v>28</v>
      </c>
      <c r="K3" s="4"/>
      <c r="L3" s="4"/>
    </row>
    <row r="4" ht="18" customHeight="1" spans="1:12">
      <c r="A4" s="2"/>
      <c r="B4" s="3"/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/>
      <c r="J4" s="3" t="s">
        <v>35</v>
      </c>
      <c r="K4" s="3" t="s">
        <v>155</v>
      </c>
      <c r="L4" s="3"/>
    </row>
    <row r="5" ht="18" customHeight="1" spans="1:12">
      <c r="A5" s="2"/>
      <c r="B5" s="3"/>
      <c r="C5" s="3"/>
      <c r="D5" s="3"/>
      <c r="E5" s="3"/>
      <c r="F5" s="3"/>
      <c r="G5" s="3"/>
      <c r="H5" s="3" t="s">
        <v>37</v>
      </c>
      <c r="I5" s="3" t="s">
        <v>38</v>
      </c>
      <c r="J5" s="3"/>
      <c r="K5" s="3" t="s">
        <v>37</v>
      </c>
      <c r="L5" s="3" t="s">
        <v>38</v>
      </c>
    </row>
    <row r="6" ht="24" customHeight="1" spans="1:12">
      <c r="A6" s="2" t="s">
        <v>1545</v>
      </c>
      <c r="B6" s="2">
        <f>B7+B8+B9+B10+B15+B18+B19</f>
        <v>42043</v>
      </c>
      <c r="C6" s="2">
        <f>C7+C8+C9+C10+C15+C18+C19</f>
        <v>47059</v>
      </c>
      <c r="D6" s="2">
        <f>D7+D8+D9+D10+D15+D18+D19</f>
        <v>46243</v>
      </c>
      <c r="E6" s="2">
        <f>E7+E8+E9+E10+E15+E18+E19</f>
        <v>46243</v>
      </c>
      <c r="F6" s="2">
        <f t="shared" ref="F6:F26" si="0">IF(C6=0,"",ROUND(E6/C6*100,2))</f>
        <v>98.27</v>
      </c>
      <c r="G6" s="2">
        <f t="shared" ref="G6:G26" si="1">IF(D6=0,"",ROUND(E6/D6*100,2))</f>
        <v>100</v>
      </c>
      <c r="H6" s="2">
        <f t="shared" ref="H6:H26" si="2">E6-B6</f>
        <v>4200</v>
      </c>
      <c r="I6" s="2">
        <f t="shared" ref="I6:I26" si="3">IF(B6=0,"",ROUND(H6/B6*100,2))</f>
        <v>9.99</v>
      </c>
      <c r="J6" s="2">
        <f>J7+J8+J9+J10+J15+J18+J19</f>
        <v>50719</v>
      </c>
      <c r="K6" s="2">
        <f t="shared" ref="K6:K26" si="4">J6-C6</f>
        <v>3660</v>
      </c>
      <c r="L6" s="2">
        <f t="shared" ref="L6:L26" si="5">IF(C6=0,"",ROUND(K6/C6*100,2))</f>
        <v>7.78</v>
      </c>
    </row>
    <row r="7" ht="24" customHeight="1" spans="1:12">
      <c r="A7" s="2" t="s">
        <v>1546</v>
      </c>
      <c r="B7" s="2"/>
      <c r="C7" s="2"/>
      <c r="D7" s="2"/>
      <c r="E7" s="2"/>
      <c r="F7" s="2" t="str">
        <f t="shared" si="0"/>
        <v/>
      </c>
      <c r="G7" s="2" t="str">
        <f t="shared" si="1"/>
        <v/>
      </c>
      <c r="H7" s="2">
        <f t="shared" si="2"/>
        <v>0</v>
      </c>
      <c r="I7" s="2" t="str">
        <f t="shared" si="3"/>
        <v/>
      </c>
      <c r="J7" s="2"/>
      <c r="K7" s="2">
        <f t="shared" si="4"/>
        <v>0</v>
      </c>
      <c r="L7" s="2" t="str">
        <f t="shared" si="5"/>
        <v/>
      </c>
    </row>
    <row r="8" ht="24" customHeight="1" spans="1:12">
      <c r="A8" s="2" t="s">
        <v>1547</v>
      </c>
      <c r="B8" s="2"/>
      <c r="C8" s="2"/>
      <c r="D8" s="2"/>
      <c r="E8" s="2"/>
      <c r="F8" s="2" t="str">
        <f t="shared" si="0"/>
        <v/>
      </c>
      <c r="G8" s="2" t="str">
        <f t="shared" si="1"/>
        <v/>
      </c>
      <c r="H8" s="2">
        <f t="shared" si="2"/>
        <v>0</v>
      </c>
      <c r="I8" s="2" t="str">
        <f t="shared" si="3"/>
        <v/>
      </c>
      <c r="J8" s="2"/>
      <c r="K8" s="2">
        <f t="shared" si="4"/>
        <v>0</v>
      </c>
      <c r="L8" s="2" t="str">
        <f t="shared" si="5"/>
        <v/>
      </c>
    </row>
    <row r="9" ht="24" customHeight="1" spans="1:12">
      <c r="A9" s="2" t="s">
        <v>1548</v>
      </c>
      <c r="B9" s="2"/>
      <c r="C9" s="2"/>
      <c r="D9" s="2"/>
      <c r="E9" s="2"/>
      <c r="F9" s="2" t="str">
        <f t="shared" si="0"/>
        <v/>
      </c>
      <c r="G9" s="2" t="str">
        <f t="shared" si="1"/>
        <v/>
      </c>
      <c r="H9" s="2">
        <f t="shared" si="2"/>
        <v>0</v>
      </c>
      <c r="I9" s="2" t="str">
        <f t="shared" si="3"/>
        <v/>
      </c>
      <c r="J9" s="2"/>
      <c r="K9" s="2">
        <f t="shared" si="4"/>
        <v>0</v>
      </c>
      <c r="L9" s="2" t="str">
        <f t="shared" si="5"/>
        <v/>
      </c>
    </row>
    <row r="10" ht="24" customHeight="1" spans="1:12">
      <c r="A10" s="2" t="s">
        <v>1549</v>
      </c>
      <c r="B10" s="2">
        <f>SUM(B11:B14)</f>
        <v>17331</v>
      </c>
      <c r="C10" s="2">
        <f>SUM(C11:C14)</f>
        <v>20292</v>
      </c>
      <c r="D10" s="2">
        <f>SUM(D11:D14)</f>
        <v>19840</v>
      </c>
      <c r="E10" s="2">
        <f>SUM(E11:E14)</f>
        <v>19840</v>
      </c>
      <c r="F10" s="2">
        <f t="shared" si="0"/>
        <v>97.77</v>
      </c>
      <c r="G10" s="2">
        <f t="shared" si="1"/>
        <v>100</v>
      </c>
      <c r="H10" s="2">
        <f t="shared" si="2"/>
        <v>2509</v>
      </c>
      <c r="I10" s="2">
        <f t="shared" si="3"/>
        <v>14.48</v>
      </c>
      <c r="J10" s="2">
        <f>SUM(J11:J14)</f>
        <v>22282</v>
      </c>
      <c r="K10" s="2">
        <f t="shared" si="4"/>
        <v>1990</v>
      </c>
      <c r="L10" s="2">
        <f t="shared" si="5"/>
        <v>9.81</v>
      </c>
    </row>
    <row r="11" ht="24" customHeight="1" spans="1:12">
      <c r="A11" s="2" t="s">
        <v>1550</v>
      </c>
      <c r="B11" s="2">
        <v>16241</v>
      </c>
      <c r="C11" s="2">
        <v>19084</v>
      </c>
      <c r="D11" s="2">
        <v>18400</v>
      </c>
      <c r="E11" s="2">
        <v>18400</v>
      </c>
      <c r="F11" s="2">
        <f t="shared" si="0"/>
        <v>96.42</v>
      </c>
      <c r="G11" s="2">
        <f t="shared" si="1"/>
        <v>100</v>
      </c>
      <c r="H11" s="2">
        <f t="shared" si="2"/>
        <v>2159</v>
      </c>
      <c r="I11" s="2">
        <f t="shared" si="3"/>
        <v>13.29</v>
      </c>
      <c r="J11" s="2">
        <v>20430</v>
      </c>
      <c r="K11" s="2">
        <f t="shared" si="4"/>
        <v>1346</v>
      </c>
      <c r="L11" s="2">
        <f t="shared" si="5"/>
        <v>7.05</v>
      </c>
    </row>
    <row r="12" ht="24" customHeight="1" spans="1:12">
      <c r="A12" s="2" t="s">
        <v>1551</v>
      </c>
      <c r="B12" s="2">
        <v>862</v>
      </c>
      <c r="C12" s="2">
        <v>964</v>
      </c>
      <c r="D12" s="2">
        <v>1232</v>
      </c>
      <c r="E12" s="2">
        <v>1232</v>
      </c>
      <c r="F12" s="2">
        <f t="shared" si="0"/>
        <v>127.8</v>
      </c>
      <c r="G12" s="2">
        <f t="shared" si="1"/>
        <v>100</v>
      </c>
      <c r="H12" s="2">
        <f t="shared" si="2"/>
        <v>370</v>
      </c>
      <c r="I12" s="2">
        <f t="shared" si="3"/>
        <v>42.92</v>
      </c>
      <c r="J12" s="2">
        <v>1622</v>
      </c>
      <c r="K12" s="2">
        <f t="shared" si="4"/>
        <v>658</v>
      </c>
      <c r="L12" s="2">
        <f t="shared" si="5"/>
        <v>68.26</v>
      </c>
    </row>
    <row r="13" ht="24" customHeight="1" spans="1:12">
      <c r="A13" s="2" t="s">
        <v>1552</v>
      </c>
      <c r="B13" s="2">
        <v>190</v>
      </c>
      <c r="C13" s="2">
        <v>244</v>
      </c>
      <c r="D13" s="2">
        <v>170</v>
      </c>
      <c r="E13" s="2">
        <v>170</v>
      </c>
      <c r="F13" s="2">
        <f t="shared" si="0"/>
        <v>69.67</v>
      </c>
      <c r="G13" s="2">
        <f t="shared" si="1"/>
        <v>100</v>
      </c>
      <c r="H13" s="2">
        <f t="shared" si="2"/>
        <v>-20</v>
      </c>
      <c r="I13" s="2">
        <f t="shared" si="3"/>
        <v>-10.53</v>
      </c>
      <c r="J13" s="2">
        <v>190</v>
      </c>
      <c r="K13" s="2">
        <f t="shared" si="4"/>
        <v>-54</v>
      </c>
      <c r="L13" s="2">
        <f t="shared" si="5"/>
        <v>-22.13</v>
      </c>
    </row>
    <row r="14" ht="24" customHeight="1" spans="1:12">
      <c r="A14" s="2" t="s">
        <v>1553</v>
      </c>
      <c r="B14" s="2">
        <v>38</v>
      </c>
      <c r="C14" s="2"/>
      <c r="D14" s="2">
        <v>38</v>
      </c>
      <c r="E14" s="2">
        <v>38</v>
      </c>
      <c r="F14" s="2" t="str">
        <f t="shared" si="0"/>
        <v/>
      </c>
      <c r="G14" s="2">
        <f t="shared" si="1"/>
        <v>100</v>
      </c>
      <c r="H14" s="2">
        <f t="shared" si="2"/>
        <v>0</v>
      </c>
      <c r="I14" s="2">
        <f t="shared" si="3"/>
        <v>0</v>
      </c>
      <c r="J14" s="2">
        <v>40</v>
      </c>
      <c r="K14" s="2">
        <f t="shared" si="4"/>
        <v>40</v>
      </c>
      <c r="L14" s="2" t="str">
        <f t="shared" si="5"/>
        <v/>
      </c>
    </row>
    <row r="15" ht="24" customHeight="1" spans="1:12">
      <c r="A15" s="2" t="s">
        <v>1554</v>
      </c>
      <c r="B15" s="2">
        <f>SUM(B16:B17)</f>
        <v>24712</v>
      </c>
      <c r="C15" s="2">
        <f>SUM(C16:C17)</f>
        <v>26767</v>
      </c>
      <c r="D15" s="2">
        <f>SUM(D16:D17)</f>
        <v>26403</v>
      </c>
      <c r="E15" s="2">
        <f>SUM(E16:E17)</f>
        <v>26403</v>
      </c>
      <c r="F15" s="2">
        <f t="shared" si="0"/>
        <v>98.64</v>
      </c>
      <c r="G15" s="2">
        <f t="shared" si="1"/>
        <v>100</v>
      </c>
      <c r="H15" s="2">
        <f t="shared" si="2"/>
        <v>1691</v>
      </c>
      <c r="I15" s="2">
        <f t="shared" si="3"/>
        <v>6.84</v>
      </c>
      <c r="J15" s="2">
        <f>SUM(J16:J17)</f>
        <v>28437</v>
      </c>
      <c r="K15" s="2">
        <f t="shared" si="4"/>
        <v>1670</v>
      </c>
      <c r="L15" s="2">
        <f t="shared" si="5"/>
        <v>6.24</v>
      </c>
    </row>
    <row r="16" ht="24" customHeight="1" spans="1:12">
      <c r="A16" s="2" t="s">
        <v>1555</v>
      </c>
      <c r="B16" s="2">
        <v>24708</v>
      </c>
      <c r="C16" s="2">
        <v>26767</v>
      </c>
      <c r="D16" s="2">
        <v>26371</v>
      </c>
      <c r="E16" s="2">
        <v>26371</v>
      </c>
      <c r="F16" s="2">
        <f t="shared" si="0"/>
        <v>98.52</v>
      </c>
      <c r="G16" s="2">
        <f t="shared" si="1"/>
        <v>100</v>
      </c>
      <c r="H16" s="2">
        <f t="shared" si="2"/>
        <v>1663</v>
      </c>
      <c r="I16" s="2">
        <f t="shared" si="3"/>
        <v>6.73</v>
      </c>
      <c r="J16" s="2">
        <v>28403</v>
      </c>
      <c r="K16" s="2">
        <f t="shared" si="4"/>
        <v>1636</v>
      </c>
      <c r="L16" s="2">
        <f t="shared" si="5"/>
        <v>6.11</v>
      </c>
    </row>
    <row r="17" ht="24" customHeight="1" spans="1:12">
      <c r="A17" s="2" t="s">
        <v>1553</v>
      </c>
      <c r="B17" s="2">
        <v>4</v>
      </c>
      <c r="C17" s="2"/>
      <c r="D17" s="2">
        <v>32</v>
      </c>
      <c r="E17" s="2">
        <v>32</v>
      </c>
      <c r="F17" s="2" t="str">
        <f t="shared" si="0"/>
        <v/>
      </c>
      <c r="G17" s="2">
        <f t="shared" si="1"/>
        <v>100</v>
      </c>
      <c r="H17" s="2">
        <f t="shared" si="2"/>
        <v>28</v>
      </c>
      <c r="I17" s="2">
        <f t="shared" si="3"/>
        <v>700</v>
      </c>
      <c r="J17" s="2">
        <v>34</v>
      </c>
      <c r="K17" s="2">
        <f t="shared" si="4"/>
        <v>34</v>
      </c>
      <c r="L17" s="2" t="str">
        <f t="shared" si="5"/>
        <v/>
      </c>
    </row>
    <row r="18" ht="24" customHeight="1" spans="1:12">
      <c r="A18" s="2" t="s">
        <v>1556</v>
      </c>
      <c r="B18" s="2"/>
      <c r="C18" s="2"/>
      <c r="D18" s="2"/>
      <c r="E18" s="2"/>
      <c r="F18" s="2" t="str">
        <f t="shared" si="0"/>
        <v/>
      </c>
      <c r="G18" s="2" t="str">
        <f t="shared" si="1"/>
        <v/>
      </c>
      <c r="H18" s="2">
        <f t="shared" si="2"/>
        <v>0</v>
      </c>
      <c r="I18" s="2" t="str">
        <f t="shared" si="3"/>
        <v/>
      </c>
      <c r="J18" s="2"/>
      <c r="K18" s="2">
        <f t="shared" si="4"/>
        <v>0</v>
      </c>
      <c r="L18" s="2" t="str">
        <f t="shared" si="5"/>
        <v/>
      </c>
    </row>
    <row r="19" ht="24" customHeight="1" spans="1:12">
      <c r="A19" s="2" t="s">
        <v>1557</v>
      </c>
      <c r="B19" s="2"/>
      <c r="C19" s="2"/>
      <c r="D19" s="2"/>
      <c r="E19" s="2"/>
      <c r="F19" s="2" t="str">
        <f t="shared" si="0"/>
        <v/>
      </c>
      <c r="G19" s="2" t="str">
        <f t="shared" si="1"/>
        <v/>
      </c>
      <c r="H19" s="2">
        <f t="shared" si="2"/>
        <v>0</v>
      </c>
      <c r="I19" s="2" t="str">
        <f t="shared" si="3"/>
        <v/>
      </c>
      <c r="J19" s="2"/>
      <c r="K19" s="2">
        <f t="shared" si="4"/>
        <v>0</v>
      </c>
      <c r="L19" s="2" t="str">
        <f t="shared" si="5"/>
        <v/>
      </c>
    </row>
    <row r="20" ht="24" customHeight="1" spans="1:12">
      <c r="A20" s="2" t="s">
        <v>1513</v>
      </c>
      <c r="B20" s="2">
        <f>B21+B24+B25</f>
        <v>42324</v>
      </c>
      <c r="C20" s="2">
        <f>C21+C24+C25</f>
        <v>48268</v>
      </c>
      <c r="D20" s="2">
        <f>D21+D24+D25</f>
        <v>49435</v>
      </c>
      <c r="E20" s="2">
        <f>E21+E24+E25</f>
        <v>49435</v>
      </c>
      <c r="F20" s="2">
        <f t="shared" si="0"/>
        <v>102.42</v>
      </c>
      <c r="G20" s="2">
        <f t="shared" si="1"/>
        <v>100</v>
      </c>
      <c r="H20" s="2">
        <f t="shared" si="2"/>
        <v>7111</v>
      </c>
      <c r="I20" s="2">
        <f t="shared" si="3"/>
        <v>16.8</v>
      </c>
      <c r="J20" s="2">
        <f>J21+J24+J25</f>
        <v>55820</v>
      </c>
      <c r="K20" s="2">
        <f t="shared" si="4"/>
        <v>7552</v>
      </c>
      <c r="L20" s="2">
        <f t="shared" si="5"/>
        <v>15.65</v>
      </c>
    </row>
    <row r="21" ht="24" customHeight="1" spans="1:12">
      <c r="A21" s="2" t="s">
        <v>1558</v>
      </c>
      <c r="B21" s="2">
        <f>SUM(B22:B23)</f>
        <v>42324</v>
      </c>
      <c r="C21" s="2">
        <f>SUM(C22:C23)</f>
        <v>48268</v>
      </c>
      <c r="D21" s="2">
        <f>SUM(D22:D23)</f>
        <v>49435</v>
      </c>
      <c r="E21" s="2">
        <f>SUM(E22:E23)</f>
        <v>49435</v>
      </c>
      <c r="F21" s="2">
        <f t="shared" si="0"/>
        <v>102.42</v>
      </c>
      <c r="G21" s="2">
        <f t="shared" si="1"/>
        <v>100</v>
      </c>
      <c r="H21" s="2">
        <f t="shared" si="2"/>
        <v>7111</v>
      </c>
      <c r="I21" s="2">
        <f t="shared" si="3"/>
        <v>16.8</v>
      </c>
      <c r="J21" s="2">
        <f>SUM(J22:J23)</f>
        <v>55820</v>
      </c>
      <c r="K21" s="2">
        <f t="shared" si="4"/>
        <v>7552</v>
      </c>
      <c r="L21" s="2">
        <f t="shared" si="5"/>
        <v>15.65</v>
      </c>
    </row>
    <row r="22" ht="24" customHeight="1" spans="1:12">
      <c r="A22" s="2" t="s">
        <v>1559</v>
      </c>
      <c r="B22" s="2">
        <v>40957</v>
      </c>
      <c r="C22" s="2">
        <v>46901</v>
      </c>
      <c r="D22" s="2">
        <v>48068</v>
      </c>
      <c r="E22" s="2">
        <v>48068</v>
      </c>
      <c r="F22" s="2">
        <f t="shared" si="0"/>
        <v>102.49</v>
      </c>
      <c r="G22" s="2">
        <f t="shared" si="1"/>
        <v>100</v>
      </c>
      <c r="H22" s="2">
        <f t="shared" si="2"/>
        <v>7111</v>
      </c>
      <c r="I22" s="2">
        <f t="shared" si="3"/>
        <v>17.36</v>
      </c>
      <c r="J22" s="2">
        <v>54453</v>
      </c>
      <c r="K22" s="2">
        <f t="shared" si="4"/>
        <v>7552</v>
      </c>
      <c r="L22" s="2">
        <f t="shared" si="5"/>
        <v>16.1</v>
      </c>
    </row>
    <row r="23" ht="24" customHeight="1" spans="1:12">
      <c r="A23" s="2" t="s">
        <v>1560</v>
      </c>
      <c r="B23" s="2">
        <v>1367</v>
      </c>
      <c r="C23" s="2">
        <v>1367</v>
      </c>
      <c r="D23" s="2">
        <v>1367</v>
      </c>
      <c r="E23" s="2">
        <v>1367</v>
      </c>
      <c r="F23" s="2">
        <f t="shared" si="0"/>
        <v>100</v>
      </c>
      <c r="G23" s="2">
        <f t="shared" si="1"/>
        <v>100</v>
      </c>
      <c r="H23" s="2">
        <f t="shared" si="2"/>
        <v>0</v>
      </c>
      <c r="I23" s="2">
        <f t="shared" si="3"/>
        <v>0</v>
      </c>
      <c r="J23" s="2">
        <v>1367</v>
      </c>
      <c r="K23" s="2">
        <f t="shared" si="4"/>
        <v>0</v>
      </c>
      <c r="L23" s="2">
        <f t="shared" si="5"/>
        <v>0</v>
      </c>
    </row>
    <row r="24" ht="24" customHeight="1" spans="1:12">
      <c r="A24" s="2" t="s">
        <v>1561</v>
      </c>
      <c r="B24" s="2"/>
      <c r="C24" s="2"/>
      <c r="D24" s="2"/>
      <c r="E24" s="2"/>
      <c r="F24" s="2" t="str">
        <f t="shared" si="0"/>
        <v/>
      </c>
      <c r="G24" s="2" t="str">
        <f t="shared" si="1"/>
        <v/>
      </c>
      <c r="H24" s="2">
        <f t="shared" si="2"/>
        <v>0</v>
      </c>
      <c r="I24" s="2" t="str">
        <f t="shared" si="3"/>
        <v/>
      </c>
      <c r="J24" s="2"/>
      <c r="K24" s="2">
        <f t="shared" si="4"/>
        <v>0</v>
      </c>
      <c r="L24" s="2" t="str">
        <f t="shared" si="5"/>
        <v/>
      </c>
    </row>
    <row r="25" ht="24" customHeight="1" spans="1:12">
      <c r="A25" s="2" t="s">
        <v>1562</v>
      </c>
      <c r="B25" s="2"/>
      <c r="C25" s="2"/>
      <c r="D25" s="2"/>
      <c r="E25" s="2"/>
      <c r="F25" s="2" t="str">
        <f t="shared" si="0"/>
        <v/>
      </c>
      <c r="G25" s="2" t="str">
        <f t="shared" si="1"/>
        <v/>
      </c>
      <c r="H25" s="2">
        <f t="shared" si="2"/>
        <v>0</v>
      </c>
      <c r="I25" s="2" t="str">
        <f t="shared" si="3"/>
        <v/>
      </c>
      <c r="J25" s="2"/>
      <c r="K25" s="2">
        <f t="shared" si="4"/>
        <v>0</v>
      </c>
      <c r="L25" s="2" t="str">
        <f t="shared" si="5"/>
        <v/>
      </c>
    </row>
    <row r="26" ht="24" customHeight="1" spans="1:12">
      <c r="A26" s="2" t="s">
        <v>1563</v>
      </c>
      <c r="B26" s="2">
        <f>B6+B20</f>
        <v>84367</v>
      </c>
      <c r="C26" s="2">
        <f>C6+C20</f>
        <v>95327</v>
      </c>
      <c r="D26" s="2">
        <f>D6+D20</f>
        <v>95678</v>
      </c>
      <c r="E26" s="2">
        <f>E6+E20</f>
        <v>95678</v>
      </c>
      <c r="F26" s="2">
        <f t="shared" si="0"/>
        <v>100.37</v>
      </c>
      <c r="G26" s="2">
        <f t="shared" si="1"/>
        <v>100</v>
      </c>
      <c r="H26" s="2">
        <f t="shared" si="2"/>
        <v>11311</v>
      </c>
      <c r="I26" s="2">
        <f t="shared" si="3"/>
        <v>13.41</v>
      </c>
      <c r="J26" s="2">
        <f>J6+J20</f>
        <v>106539</v>
      </c>
      <c r="K26" s="2">
        <f t="shared" si="4"/>
        <v>11212</v>
      </c>
      <c r="L26" s="2">
        <f t="shared" si="5"/>
        <v>11.76</v>
      </c>
    </row>
  </sheetData>
  <mergeCells count="13">
    <mergeCell ref="A1:L1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590277777777778" right="0.590277777777778" top="0.354166666666667" bottom="0.393055555555556" header="0.236111111111111" footer="0.236111111111111"/>
  <pageSetup paperSize="9" scale="85" firstPageNumber="90" fitToHeight="1999" orientation="landscape" useFirstPageNumber="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topLeftCell="A4" workbookViewId="0">
      <selection activeCell="N49" sqref="N49"/>
    </sheetView>
  </sheetViews>
  <sheetFormatPr defaultColWidth="9" defaultRowHeight="14.25"/>
  <cols>
    <col min="1" max="1" width="113.375" customWidth="1"/>
  </cols>
  <sheetData>
    <row r="1" ht="45.75" customHeight="1" spans="1:19">
      <c r="A1" s="1" t="s">
        <v>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30.75" customHeight="1" spans="1:19">
      <c r="A2" s="14" t="s">
        <v>6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30.75" customHeight="1" spans="1:19">
      <c r="A3" s="14" t="s">
        <v>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30.75" customHeight="1" spans="1:19">
      <c r="A4" s="14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ht="30.75" customHeight="1" spans="1:19">
      <c r="A5" s="14" t="s">
        <v>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ht="30.75" customHeight="1" spans="1:19">
      <c r="A6" s="14" t="s">
        <v>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30.75" customHeight="1" spans="1:19">
      <c r="A7" s="14" t="s">
        <v>11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30.75" customHeight="1" spans="1:19">
      <c r="A8" s="14" t="s">
        <v>12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30.75" customHeight="1" spans="1:19">
      <c r="A9" s="14" t="s">
        <v>13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30.75" customHeight="1" spans="1:19">
      <c r="A10" s="14" t="s">
        <v>14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ht="30.75" customHeight="1" spans="1:19">
      <c r="A11" s="14" t="s">
        <v>15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30.75" customHeight="1" spans="1:19">
      <c r="A12" s="14" t="s">
        <v>16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30.75" customHeight="1" spans="1:19">
      <c r="A13" s="14" t="s">
        <v>17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30.75" customHeight="1" spans="1:19">
      <c r="A14" s="14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30.75" customHeight="1" spans="1:19">
      <c r="A15" s="14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30" customHeight="1" spans="1:19">
      <c r="A16" s="14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39" customHeight="1" spans="1:19">
      <c r="A17" s="14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33" customHeight="1" spans="1:19">
      <c r="A18" s="14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4:19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4:19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4:19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4:19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4:19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4:19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4:19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4:19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4:19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4:19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4:19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4:19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4:19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4:19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4:19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4:19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4:19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4:19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4:19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4:19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4:19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4:19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4:19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4:19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4:19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4:19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4:19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4:19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4:19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4:19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4:19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4:19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4:19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4:19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4:19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4:19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4:19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4:19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4:19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4:19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4:19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</sheetData>
  <pageMargins left="0.75" right="0.75" top="1" bottom="1" header="0.509722222222222" footer="0.5097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7"/>
  <sheetViews>
    <sheetView showZeros="0" workbookViewId="0">
      <pane xSplit="1" ySplit="5" topLeftCell="B75" activePane="bottomRight" state="frozen"/>
      <selection/>
      <selection pane="topRight"/>
      <selection pane="bottomLeft"/>
      <selection pane="bottomRight" activeCell="A89" sqref="A89"/>
    </sheetView>
  </sheetViews>
  <sheetFormatPr defaultColWidth="9" defaultRowHeight="14.25"/>
  <cols>
    <col min="1" max="1" width="40.375" customWidth="1"/>
    <col min="2" max="2" width="13.375" customWidth="1"/>
    <col min="3" max="3" width="11.875" customWidth="1"/>
    <col min="4" max="4" width="11.625" customWidth="1"/>
    <col min="5" max="5" width="11" customWidth="1"/>
    <col min="6" max="6" width="10.75" hidden="1" customWidth="1"/>
    <col min="7" max="7" width="9.625" customWidth="1"/>
    <col min="8" max="8" width="12.375" customWidth="1"/>
    <col min="9" max="9" width="10.75" customWidth="1"/>
    <col min="10" max="10" width="12.25" customWidth="1"/>
    <col min="11" max="11" width="10.375" customWidth="1"/>
    <col min="12" max="12" width="9.625" customWidth="1"/>
    <col min="13" max="13" width="31" hidden="1" customWidth="1"/>
    <col min="14" max="14" width="9.125" customWidth="1"/>
  </cols>
  <sheetData>
    <row r="1" ht="27" customHeight="1" spans="1:12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1:12">
      <c r="K2" s="11" t="s">
        <v>24</v>
      </c>
      <c r="L2" s="11"/>
    </row>
    <row r="3" ht="21" customHeight="1" spans="1:12">
      <c r="A3" s="2" t="s">
        <v>25</v>
      </c>
      <c r="B3" s="2" t="s">
        <v>26</v>
      </c>
      <c r="C3" s="9" t="s">
        <v>27</v>
      </c>
      <c r="D3" s="10"/>
      <c r="E3" s="10"/>
      <c r="F3" s="10"/>
      <c r="G3" s="10"/>
      <c r="H3" s="10"/>
      <c r="I3" s="12"/>
      <c r="J3" s="9" t="s">
        <v>28</v>
      </c>
      <c r="K3" s="10"/>
      <c r="L3" s="12"/>
    </row>
    <row r="4" ht="20.25" customHeight="1" spans="1:12">
      <c r="A4" s="2"/>
      <c r="B4" s="2"/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/>
      <c r="J4" s="2" t="s">
        <v>35</v>
      </c>
      <c r="K4" s="2" t="s">
        <v>36</v>
      </c>
      <c r="L4" s="2"/>
    </row>
    <row r="5" ht="20.25" customHeight="1" spans="1:12">
      <c r="A5" s="2"/>
      <c r="B5" s="2"/>
      <c r="C5" s="2"/>
      <c r="D5" s="2"/>
      <c r="E5" s="2"/>
      <c r="F5" s="2"/>
      <c r="G5" s="2"/>
      <c r="H5" s="2" t="s">
        <v>37</v>
      </c>
      <c r="I5" s="2" t="s">
        <v>38</v>
      </c>
      <c r="J5" s="2"/>
      <c r="K5" s="2" t="s">
        <v>37</v>
      </c>
      <c r="L5" s="2" t="s">
        <v>38</v>
      </c>
    </row>
    <row r="6" ht="26.1" customHeight="1" spans="1:12">
      <c r="A6" s="2" t="s">
        <v>39</v>
      </c>
      <c r="B6" s="2">
        <f>SUM(B7,B22)</f>
        <v>65531</v>
      </c>
      <c r="C6" s="2">
        <f>SUM(C7,C22)</f>
        <v>75964</v>
      </c>
      <c r="D6" s="2">
        <f>SUM(D7,D22)</f>
        <v>75964</v>
      </c>
      <c r="E6" s="2">
        <f>SUM(E7,E22)</f>
        <v>62308</v>
      </c>
      <c r="F6" s="2">
        <f>IF(C6=0,"",ROUND(E6/C6*100,2))</f>
        <v>82.02</v>
      </c>
      <c r="G6" s="2">
        <f>IF(D6=0,"",ROUND(E6/D6*100,2))</f>
        <v>82.02</v>
      </c>
      <c r="H6" s="2">
        <f t="shared" ref="H6:H8" si="0">E6-B6</f>
        <v>-3223</v>
      </c>
      <c r="I6" s="2">
        <f t="shared" ref="I6:I8" si="1">IF(B6=0,"",ROUND(H6/B6*100,2))</f>
        <v>-4.92</v>
      </c>
      <c r="J6" s="2">
        <f>SUM(J7,J22)</f>
        <v>78000</v>
      </c>
      <c r="K6" s="2">
        <f t="shared" ref="K6:K8" si="2">J6-E6</f>
        <v>15692</v>
      </c>
      <c r="L6" s="2">
        <f t="shared" ref="L6:L8" si="3">IF(E6=0,"",ROUND(K6/E6*100,2))</f>
        <v>25.18</v>
      </c>
    </row>
    <row r="7" ht="26.1" customHeight="1" spans="1:12">
      <c r="A7" s="2" t="s">
        <v>40</v>
      </c>
      <c r="B7" s="2">
        <f>SUM(B8:B21)</f>
        <v>31161</v>
      </c>
      <c r="C7" s="2">
        <f>SUM(C8:C21)</f>
        <v>50964</v>
      </c>
      <c r="D7" s="2">
        <f>SUM(D8:D21)</f>
        <v>50964</v>
      </c>
      <c r="E7" s="2">
        <f>SUM(E8:E21)</f>
        <v>43052</v>
      </c>
      <c r="F7" s="2">
        <f>IF(C7=0,"",ROUND(E7/C7*100,2))</f>
        <v>84.48</v>
      </c>
      <c r="G7" s="2">
        <f t="shared" ref="G7:G51" si="4">IF(D7=0,"",ROUND(E7/D7*100,2))</f>
        <v>84.48</v>
      </c>
      <c r="H7" s="2">
        <f t="shared" si="0"/>
        <v>11891</v>
      </c>
      <c r="I7" s="2">
        <f t="shared" si="1"/>
        <v>38.16</v>
      </c>
      <c r="J7" s="2">
        <f>SUM(J8:J21)</f>
        <v>53000</v>
      </c>
      <c r="K7" s="2">
        <f t="shared" si="2"/>
        <v>9948</v>
      </c>
      <c r="L7" s="2">
        <f t="shared" si="3"/>
        <v>23.11</v>
      </c>
    </row>
    <row r="8" ht="26.1" customHeight="1" spans="1:12">
      <c r="A8" s="2" t="s">
        <v>41</v>
      </c>
      <c r="B8" s="2">
        <v>8869</v>
      </c>
      <c r="C8" s="2">
        <v>13460</v>
      </c>
      <c r="D8" s="2">
        <v>13460</v>
      </c>
      <c r="E8" s="2">
        <v>13378</v>
      </c>
      <c r="F8" s="2">
        <f t="shared" ref="F8:F23" si="5">IF(C8=0,"",ROUND(E8/C8*100,2))</f>
        <v>99.39</v>
      </c>
      <c r="G8" s="2">
        <f t="shared" si="4"/>
        <v>99.39</v>
      </c>
      <c r="H8" s="2">
        <f t="shared" si="0"/>
        <v>4509</v>
      </c>
      <c r="I8" s="2">
        <f t="shared" si="1"/>
        <v>50.84</v>
      </c>
      <c r="J8" s="2">
        <v>15968</v>
      </c>
      <c r="K8" s="2">
        <f t="shared" si="2"/>
        <v>2590</v>
      </c>
      <c r="L8" s="2">
        <f t="shared" si="3"/>
        <v>19.36</v>
      </c>
    </row>
    <row r="9" ht="26.1" customHeight="1" spans="1:12">
      <c r="A9" s="2" t="s">
        <v>42</v>
      </c>
      <c r="B9" s="2">
        <v>3543</v>
      </c>
      <c r="C9" s="2">
        <v>4209</v>
      </c>
      <c r="D9" s="2">
        <v>4209</v>
      </c>
      <c r="E9" s="2">
        <v>3207</v>
      </c>
      <c r="F9" s="2">
        <f t="shared" si="5"/>
        <v>76.19</v>
      </c>
      <c r="G9" s="2">
        <f t="shared" si="4"/>
        <v>76.19</v>
      </c>
      <c r="H9" s="2">
        <f t="shared" ref="H9:H72" si="6">E9-B9</f>
        <v>-336</v>
      </c>
      <c r="I9" s="2">
        <f t="shared" ref="I9:I23" si="7">IF(E9=H9,"",ROUND(H9/(E9-H9)*100,2))</f>
        <v>-9.48</v>
      </c>
      <c r="J9" s="2">
        <v>4110</v>
      </c>
      <c r="K9" s="2">
        <f t="shared" ref="K9:K23" si="8">J9-E9</f>
        <v>903</v>
      </c>
      <c r="L9" s="2">
        <f t="shared" ref="L9:L23" si="9">IF(E9=0,"",ROUND(K9/E9*100,2))</f>
        <v>28.16</v>
      </c>
    </row>
    <row r="10" ht="26.1" customHeight="1" spans="1:12">
      <c r="A10" s="2" t="s">
        <v>43</v>
      </c>
      <c r="B10" s="2">
        <v>908</v>
      </c>
      <c r="C10" s="2">
        <v>925</v>
      </c>
      <c r="D10" s="2">
        <v>925</v>
      </c>
      <c r="E10" s="2">
        <v>848</v>
      </c>
      <c r="F10" s="2">
        <f t="shared" si="5"/>
        <v>91.68</v>
      </c>
      <c r="G10" s="2">
        <f t="shared" si="4"/>
        <v>91.68</v>
      </c>
      <c r="H10" s="2">
        <f t="shared" si="6"/>
        <v>-60</v>
      </c>
      <c r="I10" s="2">
        <f t="shared" si="7"/>
        <v>-6.61</v>
      </c>
      <c r="J10" s="2">
        <v>1100</v>
      </c>
      <c r="K10" s="2">
        <f t="shared" si="8"/>
        <v>252</v>
      </c>
      <c r="L10" s="2">
        <f t="shared" si="9"/>
        <v>29.72</v>
      </c>
    </row>
    <row r="11" ht="26.1" customHeight="1" spans="1:12">
      <c r="A11" s="2" t="s">
        <v>44</v>
      </c>
      <c r="B11" s="2">
        <v>588</v>
      </c>
      <c r="C11" s="2">
        <v>1650</v>
      </c>
      <c r="D11" s="2">
        <v>1650</v>
      </c>
      <c r="E11" s="2">
        <v>736</v>
      </c>
      <c r="F11" s="2">
        <f t="shared" si="5"/>
        <v>44.61</v>
      </c>
      <c r="G11" s="2">
        <f t="shared" si="4"/>
        <v>44.61</v>
      </c>
      <c r="H11" s="2">
        <f t="shared" si="6"/>
        <v>148</v>
      </c>
      <c r="I11" s="2">
        <f t="shared" si="7"/>
        <v>25.17</v>
      </c>
      <c r="J11" s="2">
        <v>1000</v>
      </c>
      <c r="K11" s="2">
        <f t="shared" si="8"/>
        <v>264</v>
      </c>
      <c r="L11" s="2">
        <f t="shared" si="9"/>
        <v>35.87</v>
      </c>
    </row>
    <row r="12" ht="26.1" customHeight="1" spans="1:12">
      <c r="A12" s="2" t="s">
        <v>45</v>
      </c>
      <c r="B12" s="2">
        <v>1412</v>
      </c>
      <c r="C12" s="2">
        <v>2500</v>
      </c>
      <c r="D12" s="2">
        <v>2500</v>
      </c>
      <c r="E12" s="2">
        <v>1908</v>
      </c>
      <c r="F12" s="2">
        <f t="shared" si="5"/>
        <v>76.32</v>
      </c>
      <c r="G12" s="2">
        <f t="shared" si="4"/>
        <v>76.32</v>
      </c>
      <c r="H12" s="2">
        <f t="shared" si="6"/>
        <v>496</v>
      </c>
      <c r="I12" s="2">
        <f t="shared" si="7"/>
        <v>35.13</v>
      </c>
      <c r="J12" s="2">
        <v>2700</v>
      </c>
      <c r="K12" s="2">
        <f t="shared" si="8"/>
        <v>792</v>
      </c>
      <c r="L12" s="2">
        <f t="shared" si="9"/>
        <v>41.51</v>
      </c>
    </row>
    <row r="13" ht="26.1" customHeight="1" spans="1:12">
      <c r="A13" s="2" t="s">
        <v>46</v>
      </c>
      <c r="B13" s="2">
        <v>2410</v>
      </c>
      <c r="C13" s="2">
        <v>2620</v>
      </c>
      <c r="D13" s="2">
        <v>2620</v>
      </c>
      <c r="E13" s="2">
        <v>3021</v>
      </c>
      <c r="F13" s="2">
        <f t="shared" si="5"/>
        <v>115.31</v>
      </c>
      <c r="G13" s="2">
        <f t="shared" si="4"/>
        <v>115.31</v>
      </c>
      <c r="H13" s="2">
        <f t="shared" si="6"/>
        <v>611</v>
      </c>
      <c r="I13" s="2">
        <f t="shared" si="7"/>
        <v>25.35</v>
      </c>
      <c r="J13" s="2">
        <v>3800</v>
      </c>
      <c r="K13" s="2">
        <f t="shared" si="8"/>
        <v>779</v>
      </c>
      <c r="L13" s="2">
        <f t="shared" si="9"/>
        <v>25.79</v>
      </c>
    </row>
    <row r="14" ht="26.1" customHeight="1" spans="1:12">
      <c r="A14" s="2" t="s">
        <v>47</v>
      </c>
      <c r="B14" s="2">
        <v>1562</v>
      </c>
      <c r="C14" s="2">
        <v>2000</v>
      </c>
      <c r="D14" s="2">
        <v>2000</v>
      </c>
      <c r="E14" s="2">
        <v>1880</v>
      </c>
      <c r="F14" s="2">
        <f t="shared" si="5"/>
        <v>94</v>
      </c>
      <c r="G14" s="2">
        <f t="shared" si="4"/>
        <v>94</v>
      </c>
      <c r="H14" s="2">
        <f t="shared" si="6"/>
        <v>318</v>
      </c>
      <c r="I14" s="2">
        <f t="shared" si="7"/>
        <v>20.36</v>
      </c>
      <c r="J14" s="2">
        <v>2400</v>
      </c>
      <c r="K14" s="2">
        <f t="shared" si="8"/>
        <v>520</v>
      </c>
      <c r="L14" s="2">
        <f t="shared" si="9"/>
        <v>27.66</v>
      </c>
    </row>
    <row r="15" ht="26.1" customHeight="1" spans="1:12">
      <c r="A15" s="2" t="s">
        <v>48</v>
      </c>
      <c r="B15" s="2">
        <v>966</v>
      </c>
      <c r="C15" s="2">
        <v>1300</v>
      </c>
      <c r="D15" s="2">
        <v>1300</v>
      </c>
      <c r="E15" s="2">
        <v>873</v>
      </c>
      <c r="F15" s="2">
        <f t="shared" si="5"/>
        <v>67.15</v>
      </c>
      <c r="G15" s="2">
        <f t="shared" si="4"/>
        <v>67.15</v>
      </c>
      <c r="H15" s="2">
        <f t="shared" si="6"/>
        <v>-93</v>
      </c>
      <c r="I15" s="2">
        <f t="shared" si="7"/>
        <v>-9.63</v>
      </c>
      <c r="J15" s="2">
        <v>1100</v>
      </c>
      <c r="K15" s="2">
        <f t="shared" si="8"/>
        <v>227</v>
      </c>
      <c r="L15" s="2">
        <f t="shared" si="9"/>
        <v>26</v>
      </c>
    </row>
    <row r="16" ht="26.1" customHeight="1" spans="1:12">
      <c r="A16" s="2" t="s">
        <v>49</v>
      </c>
      <c r="B16" s="2">
        <v>2692</v>
      </c>
      <c r="C16" s="2">
        <v>3300</v>
      </c>
      <c r="D16" s="2">
        <v>3300</v>
      </c>
      <c r="E16" s="2">
        <v>2786</v>
      </c>
      <c r="F16" s="2">
        <f t="shared" si="5"/>
        <v>84.42</v>
      </c>
      <c r="G16" s="2">
        <f t="shared" si="4"/>
        <v>84.42</v>
      </c>
      <c r="H16" s="2">
        <f t="shared" si="6"/>
        <v>94</v>
      </c>
      <c r="I16" s="2">
        <f t="shared" si="7"/>
        <v>3.49</v>
      </c>
      <c r="J16" s="2">
        <v>3500</v>
      </c>
      <c r="K16" s="2">
        <f t="shared" si="8"/>
        <v>714</v>
      </c>
      <c r="L16" s="2">
        <f t="shared" si="9"/>
        <v>25.63</v>
      </c>
    </row>
    <row r="17" ht="26.1" customHeight="1" spans="1:12">
      <c r="A17" s="2" t="s">
        <v>50</v>
      </c>
      <c r="B17" s="2">
        <v>512</v>
      </c>
      <c r="C17" s="2">
        <v>5500</v>
      </c>
      <c r="D17" s="2">
        <v>5500</v>
      </c>
      <c r="E17" s="2">
        <v>613</v>
      </c>
      <c r="F17" s="2">
        <f t="shared" si="5"/>
        <v>11.15</v>
      </c>
      <c r="G17" s="2">
        <f t="shared" si="4"/>
        <v>11.15</v>
      </c>
      <c r="H17" s="2">
        <f t="shared" si="6"/>
        <v>101</v>
      </c>
      <c r="I17" s="2">
        <f t="shared" si="7"/>
        <v>19.73</v>
      </c>
      <c r="J17" s="2">
        <v>800</v>
      </c>
      <c r="K17" s="2">
        <f t="shared" si="8"/>
        <v>187</v>
      </c>
      <c r="L17" s="2">
        <f t="shared" si="9"/>
        <v>30.51</v>
      </c>
    </row>
    <row r="18" ht="26.1" customHeight="1" spans="1:12">
      <c r="A18" s="2" t="s">
        <v>51</v>
      </c>
      <c r="B18" s="2">
        <v>4945</v>
      </c>
      <c r="C18" s="2">
        <v>6500</v>
      </c>
      <c r="D18" s="2">
        <v>6500</v>
      </c>
      <c r="E18" s="2">
        <v>8407</v>
      </c>
      <c r="F18" s="2">
        <f t="shared" si="5"/>
        <v>129.34</v>
      </c>
      <c r="G18" s="2">
        <f t="shared" si="4"/>
        <v>129.34</v>
      </c>
      <c r="H18" s="2">
        <f t="shared" si="6"/>
        <v>3462</v>
      </c>
      <c r="I18" s="2">
        <f t="shared" si="7"/>
        <v>70.01</v>
      </c>
      <c r="J18" s="2">
        <v>9522</v>
      </c>
      <c r="K18" s="2">
        <f t="shared" si="8"/>
        <v>1115</v>
      </c>
      <c r="L18" s="2">
        <f t="shared" si="9"/>
        <v>13.26</v>
      </c>
    </row>
    <row r="19" ht="26.1" customHeight="1" spans="1:12">
      <c r="A19" s="2" t="s">
        <v>52</v>
      </c>
      <c r="B19" s="2">
        <v>2722</v>
      </c>
      <c r="C19" s="2">
        <v>7000</v>
      </c>
      <c r="D19" s="2">
        <v>7000</v>
      </c>
      <c r="E19" s="2">
        <v>5375</v>
      </c>
      <c r="F19" s="2">
        <f t="shared" si="5"/>
        <v>76.79</v>
      </c>
      <c r="G19" s="2">
        <f t="shared" si="4"/>
        <v>76.79</v>
      </c>
      <c r="H19" s="2">
        <f t="shared" si="6"/>
        <v>2653</v>
      </c>
      <c r="I19" s="2">
        <f t="shared" si="7"/>
        <v>97.47</v>
      </c>
      <c r="J19" s="2">
        <v>7000</v>
      </c>
      <c r="K19" s="2">
        <f t="shared" si="8"/>
        <v>1625</v>
      </c>
      <c r="L19" s="2">
        <f t="shared" si="9"/>
        <v>30.23</v>
      </c>
    </row>
    <row r="20" ht="26.1" hidden="1" customHeight="1" spans="1:12">
      <c r="A20" s="2" t="s">
        <v>53</v>
      </c>
      <c r="B20" s="2"/>
      <c r="C20" s="2"/>
      <c r="D20" s="2"/>
      <c r="E20" s="2"/>
      <c r="F20" s="2" t="str">
        <f t="shared" si="5"/>
        <v/>
      </c>
      <c r="G20" s="2" t="str">
        <f t="shared" si="4"/>
        <v/>
      </c>
      <c r="H20" s="2">
        <f t="shared" si="6"/>
        <v>0</v>
      </c>
      <c r="I20" s="2" t="str">
        <f t="shared" si="7"/>
        <v/>
      </c>
      <c r="J20" s="2"/>
      <c r="K20" s="2">
        <f t="shared" si="8"/>
        <v>0</v>
      </c>
      <c r="L20" s="2" t="str">
        <f t="shared" si="9"/>
        <v/>
      </c>
    </row>
    <row r="21" ht="26.1" customHeight="1" spans="1:12">
      <c r="A21" s="2" t="s">
        <v>54</v>
      </c>
      <c r="B21" s="2">
        <v>32</v>
      </c>
      <c r="C21" s="2"/>
      <c r="D21" s="2"/>
      <c r="E21" s="2">
        <v>20</v>
      </c>
      <c r="F21" s="2" t="str">
        <f t="shared" si="5"/>
        <v/>
      </c>
      <c r="G21" s="2" t="str">
        <f t="shared" si="4"/>
        <v/>
      </c>
      <c r="H21" s="2">
        <f t="shared" si="6"/>
        <v>-12</v>
      </c>
      <c r="I21" s="2">
        <f t="shared" si="7"/>
        <v>-37.5</v>
      </c>
      <c r="J21" s="2"/>
      <c r="K21" s="2">
        <f t="shared" si="8"/>
        <v>-20</v>
      </c>
      <c r="L21" s="2">
        <f t="shared" si="9"/>
        <v>-100</v>
      </c>
    </row>
    <row r="22" ht="26.1" customHeight="1" spans="1:12">
      <c r="A22" s="2" t="s">
        <v>55</v>
      </c>
      <c r="B22" s="2">
        <f>SUM(B23,B32:B35,B43:B45)</f>
        <v>34370</v>
      </c>
      <c r="C22" s="2">
        <f>SUM(C23,C32:C35,C43:C45)</f>
        <v>25000</v>
      </c>
      <c r="D22" s="2">
        <f>SUM(D23,D32:D35,D43:D45)</f>
        <v>25000</v>
      </c>
      <c r="E22" s="2">
        <f>SUM(E23,E32:E35,E43:E45)</f>
        <v>19256</v>
      </c>
      <c r="F22" s="2">
        <f t="shared" si="5"/>
        <v>77.02</v>
      </c>
      <c r="G22" s="2">
        <f t="shared" si="4"/>
        <v>77.02</v>
      </c>
      <c r="H22" s="2">
        <f t="shared" si="6"/>
        <v>-15114</v>
      </c>
      <c r="I22" s="2">
        <f t="shared" si="7"/>
        <v>-43.97</v>
      </c>
      <c r="J22" s="2">
        <f>SUM(J23,J32:J35,J43:J45)</f>
        <v>25000</v>
      </c>
      <c r="K22" s="2">
        <f t="shared" si="8"/>
        <v>5744</v>
      </c>
      <c r="L22" s="2">
        <f t="shared" si="9"/>
        <v>29.83</v>
      </c>
    </row>
    <row r="23" ht="26.1" customHeight="1" spans="1:12">
      <c r="A23" s="2" t="s">
        <v>56</v>
      </c>
      <c r="B23" s="2">
        <f>SUM(B24:B31)</f>
        <v>2712</v>
      </c>
      <c r="C23" s="2">
        <f>SUM(C24:C31)</f>
        <v>3900</v>
      </c>
      <c r="D23" s="2">
        <f>SUM(D24:D31)</f>
        <v>3900</v>
      </c>
      <c r="E23" s="2">
        <f>SUM(E24:E31)</f>
        <v>2575</v>
      </c>
      <c r="F23" s="2">
        <f t="shared" si="5"/>
        <v>66.03</v>
      </c>
      <c r="G23" s="2">
        <f t="shared" si="4"/>
        <v>66.03</v>
      </c>
      <c r="H23" s="2">
        <f t="shared" si="6"/>
        <v>-137</v>
      </c>
      <c r="I23" s="2">
        <f t="shared" si="7"/>
        <v>-5.05</v>
      </c>
      <c r="J23" s="2">
        <f>SUM(J24:J31)</f>
        <v>3200</v>
      </c>
      <c r="K23" s="2">
        <f t="shared" si="8"/>
        <v>625</v>
      </c>
      <c r="L23" s="2">
        <f t="shared" si="9"/>
        <v>24.27</v>
      </c>
    </row>
    <row r="24" ht="26.1" customHeight="1" outlineLevel="1" spans="1:12">
      <c r="A24" s="2" t="s">
        <v>57</v>
      </c>
      <c r="B24" s="2">
        <v>792</v>
      </c>
      <c r="C24" s="2">
        <v>1300</v>
      </c>
      <c r="D24" s="2">
        <v>1300</v>
      </c>
      <c r="E24" s="2">
        <v>994</v>
      </c>
      <c r="F24" s="2">
        <f t="shared" ref="F24:F34" si="10">IF(C24=0,"",ROUND(E24/C24*100,2))</f>
        <v>76.46</v>
      </c>
      <c r="G24" s="2">
        <f t="shared" si="4"/>
        <v>76.46</v>
      </c>
      <c r="H24" s="2">
        <f t="shared" si="6"/>
        <v>202</v>
      </c>
      <c r="I24" s="2">
        <f t="shared" ref="I24:I34" si="11">IF(E24=H24,"",ROUND(H24/(E24-H24)*100,2))</f>
        <v>25.51</v>
      </c>
      <c r="J24" s="2">
        <v>1300</v>
      </c>
      <c r="K24" s="2">
        <f t="shared" ref="K24:K34" si="12">J24-E24</f>
        <v>306</v>
      </c>
      <c r="L24" s="2">
        <f t="shared" ref="L24:L34" si="13">IF(E24=0,"",ROUND(K24/E24*100,2))</f>
        <v>30.78</v>
      </c>
    </row>
    <row r="25" ht="26.1" customHeight="1" outlineLevel="1" spans="1:12">
      <c r="A25" s="2" t="s">
        <v>58</v>
      </c>
      <c r="B25" s="2">
        <v>575</v>
      </c>
      <c r="C25" s="2">
        <v>800</v>
      </c>
      <c r="D25" s="2">
        <v>800</v>
      </c>
      <c r="E25" s="2">
        <v>662</v>
      </c>
      <c r="F25" s="2">
        <f t="shared" si="10"/>
        <v>82.75</v>
      </c>
      <c r="G25" s="2">
        <f t="shared" si="4"/>
        <v>82.75</v>
      </c>
      <c r="H25" s="2">
        <f t="shared" si="6"/>
        <v>87</v>
      </c>
      <c r="I25" s="2">
        <f t="shared" si="11"/>
        <v>15.13</v>
      </c>
      <c r="J25" s="2">
        <v>700</v>
      </c>
      <c r="K25" s="2">
        <f t="shared" si="12"/>
        <v>38</v>
      </c>
      <c r="L25" s="2">
        <f t="shared" si="13"/>
        <v>5.74</v>
      </c>
    </row>
    <row r="26" ht="26.1" customHeight="1" outlineLevel="1" spans="1:12">
      <c r="A26" s="2" t="s">
        <v>59</v>
      </c>
      <c r="B26" s="2">
        <v>513</v>
      </c>
      <c r="C26" s="2">
        <v>500</v>
      </c>
      <c r="D26" s="2">
        <v>500</v>
      </c>
      <c r="E26" s="2">
        <v>547</v>
      </c>
      <c r="F26" s="2">
        <f t="shared" si="10"/>
        <v>109.4</v>
      </c>
      <c r="G26" s="2">
        <f t="shared" si="4"/>
        <v>109.4</v>
      </c>
      <c r="H26" s="2">
        <f t="shared" si="6"/>
        <v>34</v>
      </c>
      <c r="I26" s="2">
        <f t="shared" si="11"/>
        <v>6.63</v>
      </c>
      <c r="J26" s="2">
        <v>600</v>
      </c>
      <c r="K26" s="2">
        <f t="shared" si="12"/>
        <v>53</v>
      </c>
      <c r="L26" s="2">
        <f t="shared" si="13"/>
        <v>9.69</v>
      </c>
    </row>
    <row r="27" ht="26.1" hidden="1" customHeight="1" outlineLevel="1" spans="1:12">
      <c r="A27" s="2" t="s">
        <v>60</v>
      </c>
      <c r="B27" s="2"/>
      <c r="C27" s="2"/>
      <c r="D27" s="2"/>
      <c r="E27" s="2"/>
      <c r="F27" s="2" t="str">
        <f t="shared" si="10"/>
        <v/>
      </c>
      <c r="G27" s="2" t="str">
        <f t="shared" si="4"/>
        <v/>
      </c>
      <c r="H27" s="2">
        <f t="shared" si="6"/>
        <v>0</v>
      </c>
      <c r="I27" s="2" t="str">
        <f t="shared" si="11"/>
        <v/>
      </c>
      <c r="J27" s="2"/>
      <c r="K27" s="2">
        <f t="shared" si="12"/>
        <v>0</v>
      </c>
      <c r="L27" s="2" t="str">
        <f t="shared" si="13"/>
        <v/>
      </c>
    </row>
    <row r="28" ht="26.1" hidden="1" customHeight="1" outlineLevel="1" spans="1:12">
      <c r="A28" s="2" t="s">
        <v>61</v>
      </c>
      <c r="B28" s="2"/>
      <c r="C28" s="2"/>
      <c r="D28" s="2"/>
      <c r="E28" s="2"/>
      <c r="F28" s="2" t="str">
        <f t="shared" si="10"/>
        <v/>
      </c>
      <c r="G28" s="2" t="str">
        <f t="shared" si="4"/>
        <v/>
      </c>
      <c r="H28" s="2">
        <f t="shared" si="6"/>
        <v>0</v>
      </c>
      <c r="I28" s="2" t="str">
        <f t="shared" si="11"/>
        <v/>
      </c>
      <c r="J28" s="2"/>
      <c r="K28" s="2">
        <f t="shared" si="12"/>
        <v>0</v>
      </c>
      <c r="L28" s="2" t="str">
        <f t="shared" si="13"/>
        <v/>
      </c>
    </row>
    <row r="29" ht="26.1" customHeight="1" outlineLevel="1" spans="1:12">
      <c r="A29" s="2" t="s">
        <v>62</v>
      </c>
      <c r="B29" s="2">
        <v>580</v>
      </c>
      <c r="C29" s="2">
        <v>600</v>
      </c>
      <c r="D29" s="2">
        <v>600</v>
      </c>
      <c r="E29" s="2">
        <v>372</v>
      </c>
      <c r="F29" s="2">
        <f t="shared" si="10"/>
        <v>62</v>
      </c>
      <c r="G29" s="2">
        <f t="shared" si="4"/>
        <v>62</v>
      </c>
      <c r="H29" s="2">
        <f t="shared" si="6"/>
        <v>-208</v>
      </c>
      <c r="I29" s="2">
        <f t="shared" si="11"/>
        <v>-35.86</v>
      </c>
      <c r="J29" s="2">
        <v>600</v>
      </c>
      <c r="K29" s="2">
        <f t="shared" si="12"/>
        <v>228</v>
      </c>
      <c r="L29" s="2">
        <f t="shared" si="13"/>
        <v>61.29</v>
      </c>
    </row>
    <row r="30" ht="26.1" customHeight="1" outlineLevel="1" spans="1:12">
      <c r="A30" s="2" t="s">
        <v>63</v>
      </c>
      <c r="B30" s="2">
        <v>252</v>
      </c>
      <c r="C30" s="2">
        <v>700</v>
      </c>
      <c r="D30" s="2">
        <v>700</v>
      </c>
      <c r="E30" s="2"/>
      <c r="F30" s="2">
        <f t="shared" si="10"/>
        <v>0</v>
      </c>
      <c r="G30" s="2">
        <f t="shared" si="4"/>
        <v>0</v>
      </c>
      <c r="H30" s="2">
        <f t="shared" si="6"/>
        <v>-252</v>
      </c>
      <c r="I30" s="2">
        <f t="shared" si="11"/>
        <v>-100</v>
      </c>
      <c r="J30" s="2"/>
      <c r="K30" s="2">
        <f t="shared" si="12"/>
        <v>0</v>
      </c>
      <c r="L30" s="2" t="str">
        <f t="shared" si="13"/>
        <v/>
      </c>
    </row>
    <row r="31" ht="26.1" hidden="1" customHeight="1" outlineLevel="1" spans="1:12">
      <c r="A31" s="2" t="s">
        <v>64</v>
      </c>
      <c r="B31" s="2"/>
      <c r="C31" s="2"/>
      <c r="D31" s="2"/>
      <c r="E31" s="2"/>
      <c r="F31" s="2" t="str">
        <f t="shared" si="10"/>
        <v/>
      </c>
      <c r="G31" s="2" t="str">
        <f t="shared" si="4"/>
        <v/>
      </c>
      <c r="H31" s="2">
        <f t="shared" si="6"/>
        <v>0</v>
      </c>
      <c r="I31" s="2" t="str">
        <f t="shared" si="11"/>
        <v/>
      </c>
      <c r="J31" s="2"/>
      <c r="K31" s="2">
        <f t="shared" si="12"/>
        <v>0</v>
      </c>
      <c r="L31" s="2" t="str">
        <f t="shared" si="13"/>
        <v/>
      </c>
    </row>
    <row r="32" ht="26.1" customHeight="1" spans="1:12">
      <c r="A32" s="2" t="s">
        <v>65</v>
      </c>
      <c r="B32" s="2">
        <v>5221</v>
      </c>
      <c r="C32" s="2">
        <v>7000</v>
      </c>
      <c r="D32" s="2">
        <v>7000</v>
      </c>
      <c r="E32" s="2">
        <v>3798</v>
      </c>
      <c r="F32" s="2">
        <f t="shared" si="10"/>
        <v>54.26</v>
      </c>
      <c r="G32" s="2">
        <f t="shared" si="4"/>
        <v>54.26</v>
      </c>
      <c r="H32" s="2">
        <f t="shared" si="6"/>
        <v>-1423</v>
      </c>
      <c r="I32" s="2">
        <f t="shared" si="11"/>
        <v>-27.26</v>
      </c>
      <c r="J32" s="2">
        <v>3500</v>
      </c>
      <c r="K32" s="2">
        <f t="shared" si="12"/>
        <v>-298</v>
      </c>
      <c r="L32" s="2">
        <f t="shared" si="13"/>
        <v>-7.85</v>
      </c>
    </row>
    <row r="33" ht="26.1" customHeight="1" spans="1:12">
      <c r="A33" s="2" t="s">
        <v>66</v>
      </c>
      <c r="B33" s="2">
        <v>2270</v>
      </c>
      <c r="C33" s="2">
        <v>2000</v>
      </c>
      <c r="D33" s="2">
        <v>2000</v>
      </c>
      <c r="E33" s="2">
        <v>2778</v>
      </c>
      <c r="F33" s="2">
        <f t="shared" si="10"/>
        <v>138.9</v>
      </c>
      <c r="G33" s="2">
        <f t="shared" si="4"/>
        <v>138.9</v>
      </c>
      <c r="H33" s="2">
        <f t="shared" si="6"/>
        <v>508</v>
      </c>
      <c r="I33" s="2">
        <f t="shared" si="11"/>
        <v>22.38</v>
      </c>
      <c r="J33" s="2">
        <v>3000</v>
      </c>
      <c r="K33" s="2">
        <f t="shared" si="12"/>
        <v>222</v>
      </c>
      <c r="L33" s="2">
        <f t="shared" si="13"/>
        <v>7.99</v>
      </c>
    </row>
    <row r="34" ht="26.1" hidden="1" customHeight="1" spans="1:12">
      <c r="A34" s="2" t="s">
        <v>67</v>
      </c>
      <c r="B34" s="2"/>
      <c r="C34" s="2"/>
      <c r="D34" s="2"/>
      <c r="E34" s="2"/>
      <c r="F34" s="2" t="str">
        <f t="shared" si="10"/>
        <v/>
      </c>
      <c r="G34" s="2" t="str">
        <f t="shared" si="4"/>
        <v/>
      </c>
      <c r="H34" s="2">
        <f t="shared" si="6"/>
        <v>0</v>
      </c>
      <c r="I34" s="2" t="str">
        <f t="shared" si="11"/>
        <v/>
      </c>
      <c r="J34" s="2"/>
      <c r="K34" s="2">
        <f t="shared" si="12"/>
        <v>0</v>
      </c>
      <c r="L34" s="2" t="str">
        <f t="shared" si="13"/>
        <v/>
      </c>
    </row>
    <row r="35" ht="26.1" customHeight="1" spans="1:12">
      <c r="A35" s="2" t="s">
        <v>68</v>
      </c>
      <c r="B35" s="2">
        <f>SUM(B36:B42)</f>
        <v>24155</v>
      </c>
      <c r="C35" s="2">
        <f>SUM(C36:C42)</f>
        <v>12100</v>
      </c>
      <c r="D35" s="2">
        <f>SUM(D36:D42)</f>
        <v>12100</v>
      </c>
      <c r="E35" s="2">
        <f>SUM(E36:E42)</f>
        <v>9861</v>
      </c>
      <c r="F35" s="2">
        <f t="shared" ref="F35:F48" si="14">IF(C35=0,"",ROUND(E35/C35*100,2))</f>
        <v>81.5</v>
      </c>
      <c r="G35" s="2">
        <f t="shared" si="4"/>
        <v>81.5</v>
      </c>
      <c r="H35" s="2">
        <f t="shared" si="6"/>
        <v>-14294</v>
      </c>
      <c r="I35" s="2">
        <f t="shared" ref="I35:I48" si="15">IF(E35=H35,"",ROUND(H35/(E35-H35)*100,2))</f>
        <v>-59.18</v>
      </c>
      <c r="J35" s="2">
        <f>SUM(J36:J42)</f>
        <v>15300</v>
      </c>
      <c r="K35" s="2">
        <f t="shared" ref="K35:K48" si="16">J35-E35</f>
        <v>5439</v>
      </c>
      <c r="L35" s="2">
        <f t="shared" ref="L35:L48" si="17">IF(E35=0,"",ROUND(K35/E35*100,2))</f>
        <v>55.16</v>
      </c>
    </row>
    <row r="36" ht="26.1" hidden="1" customHeight="1" outlineLevel="1" spans="1:12">
      <c r="A36" s="2" t="s">
        <v>69</v>
      </c>
      <c r="B36" s="2"/>
      <c r="C36" s="2"/>
      <c r="D36" s="2"/>
      <c r="E36" s="2"/>
      <c r="F36" s="2" t="str">
        <f t="shared" si="14"/>
        <v/>
      </c>
      <c r="G36" s="2" t="str">
        <f t="shared" si="4"/>
        <v/>
      </c>
      <c r="H36" s="2">
        <f t="shared" si="6"/>
        <v>0</v>
      </c>
      <c r="I36" s="2" t="str">
        <f t="shared" si="15"/>
        <v/>
      </c>
      <c r="J36" s="2"/>
      <c r="K36" s="2">
        <f t="shared" si="16"/>
        <v>0</v>
      </c>
      <c r="L36" s="2" t="str">
        <f t="shared" si="17"/>
        <v/>
      </c>
    </row>
    <row r="37" ht="26.1" customHeight="1" outlineLevel="1" spans="1:12">
      <c r="A37" s="2" t="s">
        <v>70</v>
      </c>
      <c r="B37" s="2">
        <v>122</v>
      </c>
      <c r="C37" s="2">
        <v>10</v>
      </c>
      <c r="D37" s="2">
        <v>10</v>
      </c>
      <c r="E37" s="2">
        <v>484</v>
      </c>
      <c r="F37" s="2">
        <f t="shared" si="14"/>
        <v>4840</v>
      </c>
      <c r="G37" s="2">
        <f t="shared" si="4"/>
        <v>4840</v>
      </c>
      <c r="H37" s="2">
        <f t="shared" si="6"/>
        <v>362</v>
      </c>
      <c r="I37" s="2">
        <f t="shared" si="15"/>
        <v>296.72</v>
      </c>
      <c r="J37" s="2">
        <v>100</v>
      </c>
      <c r="K37" s="2">
        <f t="shared" si="16"/>
        <v>-384</v>
      </c>
      <c r="L37" s="2">
        <f t="shared" si="17"/>
        <v>-79.34</v>
      </c>
    </row>
    <row r="38" ht="26.1" customHeight="1" outlineLevel="1" spans="1:12">
      <c r="A38" s="2" t="s">
        <v>71</v>
      </c>
      <c r="B38" s="2">
        <v>9695</v>
      </c>
      <c r="C38" s="2">
        <v>5000</v>
      </c>
      <c r="D38" s="2">
        <v>5000</v>
      </c>
      <c r="E38" s="2">
        <v>3807</v>
      </c>
      <c r="F38" s="2">
        <f t="shared" si="14"/>
        <v>76.14</v>
      </c>
      <c r="G38" s="2">
        <f t="shared" si="4"/>
        <v>76.14</v>
      </c>
      <c r="H38" s="2">
        <f t="shared" si="6"/>
        <v>-5888</v>
      </c>
      <c r="I38" s="2">
        <f t="shared" si="15"/>
        <v>-60.73</v>
      </c>
      <c r="J38" s="2">
        <v>5000</v>
      </c>
      <c r="K38" s="2">
        <f t="shared" si="16"/>
        <v>1193</v>
      </c>
      <c r="L38" s="2">
        <f t="shared" si="17"/>
        <v>31.34</v>
      </c>
    </row>
    <row r="39" ht="26.1" customHeight="1" outlineLevel="1" spans="1:12">
      <c r="A39" s="2" t="s">
        <v>72</v>
      </c>
      <c r="B39" s="2">
        <v>3</v>
      </c>
      <c r="C39" s="2">
        <v>3</v>
      </c>
      <c r="D39" s="2">
        <v>3</v>
      </c>
      <c r="E39" s="2">
        <v>1</v>
      </c>
      <c r="F39" s="2">
        <f t="shared" si="14"/>
        <v>33.33</v>
      </c>
      <c r="G39" s="2">
        <f t="shared" si="4"/>
        <v>33.33</v>
      </c>
      <c r="H39" s="2">
        <f t="shared" si="6"/>
        <v>-2</v>
      </c>
      <c r="I39" s="2">
        <f t="shared" si="15"/>
        <v>-66.67</v>
      </c>
      <c r="J39" s="2">
        <v>3</v>
      </c>
      <c r="K39" s="2">
        <f t="shared" si="16"/>
        <v>2</v>
      </c>
      <c r="L39" s="2">
        <f t="shared" si="17"/>
        <v>200</v>
      </c>
    </row>
    <row r="40" ht="26.1" customHeight="1" outlineLevel="1" spans="1:12">
      <c r="A40" s="2" t="s">
        <v>73</v>
      </c>
      <c r="B40" s="2">
        <v>192</v>
      </c>
      <c r="C40" s="2">
        <v>150</v>
      </c>
      <c r="D40" s="2">
        <v>150</v>
      </c>
      <c r="E40" s="2">
        <v>145</v>
      </c>
      <c r="F40" s="2">
        <f t="shared" si="14"/>
        <v>96.67</v>
      </c>
      <c r="G40" s="2">
        <f t="shared" si="4"/>
        <v>96.67</v>
      </c>
      <c r="H40" s="2">
        <f t="shared" si="6"/>
        <v>-47</v>
      </c>
      <c r="I40" s="2">
        <f t="shared" si="15"/>
        <v>-24.48</v>
      </c>
      <c r="J40" s="2">
        <v>150</v>
      </c>
      <c r="K40" s="2">
        <f t="shared" si="16"/>
        <v>5</v>
      </c>
      <c r="L40" s="2">
        <f t="shared" si="17"/>
        <v>3.45</v>
      </c>
    </row>
    <row r="41" ht="26.1" hidden="1" customHeight="1" outlineLevel="1" spans="1:12">
      <c r="A41" s="2" t="s">
        <v>74</v>
      </c>
      <c r="B41" s="2"/>
      <c r="C41" s="2"/>
      <c r="D41" s="2"/>
      <c r="E41" s="2"/>
      <c r="F41" s="2"/>
      <c r="G41" s="2" t="str">
        <f t="shared" si="4"/>
        <v/>
      </c>
      <c r="H41" s="2">
        <f t="shared" si="6"/>
        <v>0</v>
      </c>
      <c r="I41" s="2"/>
      <c r="J41" s="2"/>
      <c r="K41" s="2"/>
      <c r="L41" s="2"/>
    </row>
    <row r="42" ht="26.1" customHeight="1" outlineLevel="1" spans="1:12">
      <c r="A42" s="2" t="s">
        <v>75</v>
      </c>
      <c r="B42" s="2">
        <v>14143</v>
      </c>
      <c r="C42" s="2">
        <v>6937</v>
      </c>
      <c r="D42" s="2">
        <v>6937</v>
      </c>
      <c r="E42" s="2">
        <v>5424</v>
      </c>
      <c r="F42" s="2">
        <f t="shared" ref="F42:F46" si="18">IF(C42=0,"",ROUND(E42/C42*100,2))</f>
        <v>78.19</v>
      </c>
      <c r="G42" s="2">
        <f t="shared" si="4"/>
        <v>78.19</v>
      </c>
      <c r="H42" s="2">
        <f t="shared" si="6"/>
        <v>-8719</v>
      </c>
      <c r="I42" s="2">
        <f>IF(E42=H42,"",ROUND(H42/(E42-H42)*100,2))</f>
        <v>-61.65</v>
      </c>
      <c r="J42" s="2">
        <v>10047</v>
      </c>
      <c r="K42" s="2">
        <f>J42-E42</f>
        <v>4623</v>
      </c>
      <c r="L42" s="2">
        <f>IF(E42=0,"",ROUND(K42/E42*100,2))</f>
        <v>85.23</v>
      </c>
    </row>
    <row r="43" ht="26.1" customHeight="1" spans="1:12">
      <c r="A43" s="2" t="s">
        <v>76</v>
      </c>
      <c r="B43" s="2"/>
      <c r="C43" s="2"/>
      <c r="D43" s="2"/>
      <c r="E43" s="2">
        <v>11</v>
      </c>
      <c r="F43" s="2" t="str">
        <f t="shared" si="18"/>
        <v/>
      </c>
      <c r="G43" s="2" t="str">
        <f t="shared" si="4"/>
        <v/>
      </c>
      <c r="H43" s="2">
        <f t="shared" si="6"/>
        <v>11</v>
      </c>
      <c r="I43" s="2" t="str">
        <f t="shared" si="15"/>
        <v/>
      </c>
      <c r="J43" s="2"/>
      <c r="K43" s="2">
        <f t="shared" si="16"/>
        <v>-11</v>
      </c>
      <c r="L43" s="2">
        <f t="shared" si="17"/>
        <v>-100</v>
      </c>
    </row>
    <row r="44" ht="26.1" customHeight="1" spans="1:12">
      <c r="A44" s="2" t="s">
        <v>77</v>
      </c>
      <c r="B44" s="2">
        <v>12</v>
      </c>
      <c r="C44" s="2"/>
      <c r="D44" s="2"/>
      <c r="E44" s="2">
        <v>81</v>
      </c>
      <c r="F44" s="2" t="str">
        <f t="shared" si="18"/>
        <v/>
      </c>
      <c r="G44" s="2" t="str">
        <f t="shared" si="4"/>
        <v/>
      </c>
      <c r="H44" s="2">
        <f t="shared" si="6"/>
        <v>69</v>
      </c>
      <c r="I44" s="2">
        <f t="shared" si="15"/>
        <v>575</v>
      </c>
      <c r="J44" s="2"/>
      <c r="K44" s="2">
        <f t="shared" si="16"/>
        <v>-81</v>
      </c>
      <c r="L44" s="2">
        <f t="shared" si="17"/>
        <v>-100</v>
      </c>
    </row>
    <row r="45" ht="26.1" customHeight="1" spans="1:12">
      <c r="A45" s="2" t="s">
        <v>78</v>
      </c>
      <c r="B45" s="2"/>
      <c r="C45" s="2"/>
      <c r="D45" s="2"/>
      <c r="E45" s="2">
        <v>152</v>
      </c>
      <c r="F45" s="2" t="str">
        <f t="shared" si="18"/>
        <v/>
      </c>
      <c r="G45" s="2" t="str">
        <f t="shared" si="4"/>
        <v/>
      </c>
      <c r="H45" s="2">
        <f t="shared" si="6"/>
        <v>152</v>
      </c>
      <c r="I45" s="2" t="str">
        <f t="shared" si="15"/>
        <v/>
      </c>
      <c r="J45" s="2"/>
      <c r="K45" s="2">
        <f t="shared" si="16"/>
        <v>-152</v>
      </c>
      <c r="L45" s="2">
        <f t="shared" si="17"/>
        <v>-100</v>
      </c>
    </row>
    <row r="46" ht="26.1" customHeight="1" spans="1:13">
      <c r="A46" s="2" t="s">
        <v>79</v>
      </c>
      <c r="B46" s="2">
        <f>SUM(B47,B112:B116)</f>
        <v>243181</v>
      </c>
      <c r="C46" s="2">
        <f>SUM(C47,C112:C116)</f>
        <v>259248</v>
      </c>
      <c r="D46" s="2">
        <f>SUM(D47,D112:D116)</f>
        <v>276963</v>
      </c>
      <c r="E46" s="2">
        <f>SUM(E47,E112:E116)</f>
        <v>276963</v>
      </c>
      <c r="F46" s="2">
        <f t="shared" si="18"/>
        <v>106.83</v>
      </c>
      <c r="G46" s="2">
        <f t="shared" si="4"/>
        <v>100</v>
      </c>
      <c r="H46" s="2">
        <f t="shared" si="6"/>
        <v>33782</v>
      </c>
      <c r="I46" s="2">
        <f t="shared" si="15"/>
        <v>13.89</v>
      </c>
      <c r="J46" s="2">
        <f>SUM(J47,J112:J116)</f>
        <v>272206</v>
      </c>
      <c r="K46" s="2">
        <f t="shared" si="16"/>
        <v>-4757</v>
      </c>
      <c r="L46" s="2">
        <f t="shared" si="17"/>
        <v>-1.72</v>
      </c>
      <c r="M46" t="s">
        <v>80</v>
      </c>
    </row>
    <row r="47" ht="26.1" customHeight="1" spans="1:13">
      <c r="A47" s="2" t="s">
        <v>81</v>
      </c>
      <c r="B47" s="2">
        <f>SUM(B48,B55,B90)</f>
        <v>212711</v>
      </c>
      <c r="C47" s="2">
        <f>SUM(C48,C55,C90)</f>
        <v>161535</v>
      </c>
      <c r="D47" s="2">
        <f>SUM(D48,D55,D90)</f>
        <v>237518</v>
      </c>
      <c r="E47" s="2">
        <f>SUM(E48,E55,E90)</f>
        <v>237518</v>
      </c>
      <c r="F47" s="2">
        <f t="shared" si="14"/>
        <v>147.04</v>
      </c>
      <c r="G47" s="2">
        <f t="shared" si="4"/>
        <v>100</v>
      </c>
      <c r="H47" s="2">
        <f t="shared" si="6"/>
        <v>24807</v>
      </c>
      <c r="I47" s="2">
        <f t="shared" si="15"/>
        <v>11.66</v>
      </c>
      <c r="J47" s="2">
        <f>SUM(J48,J55,J90)</f>
        <v>171078</v>
      </c>
      <c r="K47" s="2">
        <f t="shared" si="16"/>
        <v>-66440</v>
      </c>
      <c r="L47" s="2">
        <f t="shared" si="17"/>
        <v>-27.97</v>
      </c>
      <c r="M47">
        <f>M48+M56+M57+M58+M59+M62</f>
        <v>62146</v>
      </c>
    </row>
    <row r="48" ht="26.1" customHeight="1" spans="1:13">
      <c r="A48" s="2" t="s">
        <v>82</v>
      </c>
      <c r="B48" s="2">
        <f>SUM(B49:B54)</f>
        <v>6350</v>
      </c>
      <c r="C48" s="2">
        <f>SUM(C49:C54)</f>
        <v>6350</v>
      </c>
      <c r="D48" s="2">
        <f>SUM(D49:D54)</f>
        <v>6350</v>
      </c>
      <c r="E48" s="2">
        <f>SUM(E49:E54)</f>
        <v>6350</v>
      </c>
      <c r="F48" s="2">
        <f t="shared" si="14"/>
        <v>100</v>
      </c>
      <c r="G48" s="2">
        <f t="shared" si="4"/>
        <v>100</v>
      </c>
      <c r="H48" s="2">
        <f t="shared" si="6"/>
        <v>0</v>
      </c>
      <c r="I48" s="2">
        <f t="shared" si="15"/>
        <v>0</v>
      </c>
      <c r="J48" s="2">
        <f>SUM(J49:J54)</f>
        <v>6350</v>
      </c>
      <c r="K48" s="2">
        <f t="shared" si="16"/>
        <v>0</v>
      </c>
      <c r="L48" s="2">
        <f t="shared" si="17"/>
        <v>0</v>
      </c>
      <c r="M48">
        <v>6350</v>
      </c>
    </row>
    <row r="49" ht="26.1" customHeight="1" outlineLevel="1" spans="1:12">
      <c r="A49" s="2" t="s">
        <v>83</v>
      </c>
      <c r="B49" s="2">
        <v>196</v>
      </c>
      <c r="C49" s="2">
        <v>196</v>
      </c>
      <c r="D49" s="2">
        <v>196</v>
      </c>
      <c r="E49" s="2">
        <v>196</v>
      </c>
      <c r="F49" s="2">
        <f t="shared" ref="F49:F54" si="19">IF(C49=0,"",ROUND(E49/C49*100,2))</f>
        <v>100</v>
      </c>
      <c r="G49" s="2">
        <f t="shared" si="4"/>
        <v>100</v>
      </c>
      <c r="H49" s="2">
        <f t="shared" si="6"/>
        <v>0</v>
      </c>
      <c r="I49" s="2">
        <f t="shared" ref="I49:I60" si="20">IF(E49=H49,"",ROUND(H49/(E49-H49)*100,2))</f>
        <v>0</v>
      </c>
      <c r="J49" s="2">
        <v>196</v>
      </c>
      <c r="K49" s="2">
        <f t="shared" ref="K49:K54" si="21">J49-E49</f>
        <v>0</v>
      </c>
      <c r="L49" s="2">
        <f t="shared" ref="L49:L59" si="22">IF(E49=0,"",ROUND(K49/E49*100,2))</f>
        <v>0</v>
      </c>
    </row>
    <row r="50" ht="26.1" customHeight="1" outlineLevel="1" spans="1:12">
      <c r="A50" s="2" t="s">
        <v>84</v>
      </c>
      <c r="B50" s="2">
        <v>843</v>
      </c>
      <c r="C50" s="2">
        <v>843</v>
      </c>
      <c r="D50" s="2">
        <v>843</v>
      </c>
      <c r="E50" s="2">
        <v>843</v>
      </c>
      <c r="F50" s="2">
        <f t="shared" si="19"/>
        <v>100</v>
      </c>
      <c r="G50" s="2">
        <f t="shared" si="4"/>
        <v>100</v>
      </c>
      <c r="H50" s="2">
        <f t="shared" si="6"/>
        <v>0</v>
      </c>
      <c r="I50" s="2">
        <f t="shared" si="20"/>
        <v>0</v>
      </c>
      <c r="J50" s="2">
        <v>843</v>
      </c>
      <c r="K50" s="2">
        <f t="shared" si="21"/>
        <v>0</v>
      </c>
      <c r="L50" s="2">
        <f t="shared" si="22"/>
        <v>0</v>
      </c>
    </row>
    <row r="51" ht="26.1" customHeight="1" outlineLevel="1" spans="1:12">
      <c r="A51" s="2" t="s">
        <v>85</v>
      </c>
      <c r="B51" s="2">
        <v>3179</v>
      </c>
      <c r="C51" s="2">
        <v>3215</v>
      </c>
      <c r="D51" s="2">
        <v>3179</v>
      </c>
      <c r="E51" s="2">
        <v>3179</v>
      </c>
      <c r="F51" s="2">
        <f t="shared" si="19"/>
        <v>98.88</v>
      </c>
      <c r="G51" s="2">
        <f t="shared" si="4"/>
        <v>100</v>
      </c>
      <c r="H51" s="2">
        <f t="shared" si="6"/>
        <v>0</v>
      </c>
      <c r="I51" s="2">
        <f t="shared" si="20"/>
        <v>0</v>
      </c>
      <c r="J51" s="2">
        <v>3179</v>
      </c>
      <c r="K51" s="2">
        <f t="shared" si="21"/>
        <v>0</v>
      </c>
      <c r="L51" s="2">
        <f t="shared" si="22"/>
        <v>0</v>
      </c>
    </row>
    <row r="52" ht="26.1" customHeight="1" outlineLevel="1" spans="1:12">
      <c r="A52" s="2" t="s">
        <v>86</v>
      </c>
      <c r="B52" s="2">
        <v>3</v>
      </c>
      <c r="C52" s="2">
        <v>3</v>
      </c>
      <c r="D52" s="2">
        <v>3</v>
      </c>
      <c r="E52" s="2">
        <v>3</v>
      </c>
      <c r="F52" s="2">
        <f t="shared" si="19"/>
        <v>100</v>
      </c>
      <c r="G52" s="2">
        <f t="shared" ref="G52:G83" si="23">IF(D52=0,"",ROUND(E52/D52*100,2))</f>
        <v>100</v>
      </c>
      <c r="H52" s="2">
        <f t="shared" si="6"/>
        <v>0</v>
      </c>
      <c r="I52" s="2">
        <f t="shared" si="20"/>
        <v>0</v>
      </c>
      <c r="J52" s="2">
        <v>3</v>
      </c>
      <c r="K52" s="2">
        <f t="shared" si="21"/>
        <v>0</v>
      </c>
      <c r="L52" s="2">
        <f t="shared" si="22"/>
        <v>0</v>
      </c>
    </row>
    <row r="53" ht="27.95" customHeight="1" outlineLevel="1" spans="1:12">
      <c r="A53" s="2" t="s">
        <v>87</v>
      </c>
      <c r="B53" s="2">
        <v>1505</v>
      </c>
      <c r="C53" s="2">
        <v>1469</v>
      </c>
      <c r="D53" s="2">
        <v>1505</v>
      </c>
      <c r="E53" s="2">
        <v>1505</v>
      </c>
      <c r="F53" s="2">
        <f t="shared" si="19"/>
        <v>102.45</v>
      </c>
      <c r="G53" s="2">
        <f t="shared" si="23"/>
        <v>100</v>
      </c>
      <c r="H53" s="2">
        <f t="shared" si="6"/>
        <v>0</v>
      </c>
      <c r="I53" s="2">
        <f t="shared" si="20"/>
        <v>0</v>
      </c>
      <c r="J53" s="2">
        <v>1505</v>
      </c>
      <c r="K53" s="2">
        <f t="shared" si="21"/>
        <v>0</v>
      </c>
      <c r="L53" s="2">
        <f t="shared" si="22"/>
        <v>0</v>
      </c>
    </row>
    <row r="54" ht="26.1" customHeight="1" outlineLevel="1" spans="1:12">
      <c r="A54" s="2" t="s">
        <v>88</v>
      </c>
      <c r="B54" s="2">
        <v>624</v>
      </c>
      <c r="C54" s="2">
        <v>624</v>
      </c>
      <c r="D54" s="2">
        <v>624</v>
      </c>
      <c r="E54" s="2">
        <v>624</v>
      </c>
      <c r="F54" s="2">
        <f t="shared" si="19"/>
        <v>100</v>
      </c>
      <c r="G54" s="2">
        <f t="shared" si="23"/>
        <v>100</v>
      </c>
      <c r="H54" s="2">
        <f t="shared" si="6"/>
        <v>0</v>
      </c>
      <c r="I54" s="2">
        <f t="shared" si="20"/>
        <v>0</v>
      </c>
      <c r="J54" s="2">
        <v>624</v>
      </c>
      <c r="K54" s="2">
        <f t="shared" si="21"/>
        <v>0</v>
      </c>
      <c r="L54" s="2">
        <f t="shared" si="22"/>
        <v>0</v>
      </c>
    </row>
    <row r="55" ht="26.1" customHeight="1" spans="1:12">
      <c r="A55" s="2" t="s">
        <v>89</v>
      </c>
      <c r="B55" s="2">
        <f>SUM(B56:B89)</f>
        <v>182248</v>
      </c>
      <c r="C55" s="2">
        <f>SUM(C56:C89)</f>
        <v>148694</v>
      </c>
      <c r="D55" s="2">
        <f>SUM(D56:D89)</f>
        <v>201198</v>
      </c>
      <c r="E55" s="2">
        <f>SUM(E56:E89)</f>
        <v>201198</v>
      </c>
      <c r="F55" s="2">
        <f t="shared" ref="F55:F60" si="24">IF(C55=0,"",ROUND(E55/C55*100,2))</f>
        <v>135.31</v>
      </c>
      <c r="G55" s="2">
        <f t="shared" si="23"/>
        <v>100</v>
      </c>
      <c r="H55" s="2">
        <f t="shared" si="6"/>
        <v>18950</v>
      </c>
      <c r="I55" s="2">
        <f t="shared" si="20"/>
        <v>10.4</v>
      </c>
      <c r="J55" s="2">
        <f>SUM(J56:J89)</f>
        <v>159184</v>
      </c>
      <c r="K55" s="2">
        <f t="shared" ref="K55:K60" si="25">J55-E55</f>
        <v>-42014</v>
      </c>
      <c r="L55" s="2">
        <f t="shared" si="22"/>
        <v>-20.88</v>
      </c>
    </row>
    <row r="56" ht="26.1" customHeight="1" outlineLevel="1" spans="1:13">
      <c r="A56" s="2" t="s">
        <v>90</v>
      </c>
      <c r="B56" s="2">
        <v>686</v>
      </c>
      <c r="C56" s="2">
        <v>686</v>
      </c>
      <c r="D56" s="2">
        <v>686</v>
      </c>
      <c r="E56" s="2">
        <v>686</v>
      </c>
      <c r="F56" s="2">
        <f t="shared" si="24"/>
        <v>100</v>
      </c>
      <c r="G56" s="2">
        <f t="shared" si="23"/>
        <v>100</v>
      </c>
      <c r="H56" s="2">
        <f t="shared" si="6"/>
        <v>0</v>
      </c>
      <c r="I56" s="2">
        <f t="shared" si="20"/>
        <v>0</v>
      </c>
      <c r="J56" s="2">
        <v>686</v>
      </c>
      <c r="K56" s="2">
        <f t="shared" si="25"/>
        <v>0</v>
      </c>
      <c r="L56" s="2">
        <f t="shared" si="22"/>
        <v>0</v>
      </c>
      <c r="M56">
        <v>686</v>
      </c>
    </row>
    <row r="57" ht="26.1" customHeight="1" outlineLevel="1" spans="1:13">
      <c r="A57" s="2" t="s">
        <v>91</v>
      </c>
      <c r="B57" s="2">
        <v>27689</v>
      </c>
      <c r="C57" s="2">
        <v>24951</v>
      </c>
      <c r="D57" s="2">
        <v>27319</v>
      </c>
      <c r="E57" s="2">
        <v>27319</v>
      </c>
      <c r="F57" s="2">
        <f t="shared" si="24"/>
        <v>109.49</v>
      </c>
      <c r="G57" s="2">
        <f t="shared" si="23"/>
        <v>100</v>
      </c>
      <c r="H57" s="2">
        <f t="shared" si="6"/>
        <v>-370</v>
      </c>
      <c r="I57" s="2">
        <f t="shared" si="20"/>
        <v>-1.34</v>
      </c>
      <c r="J57" s="2">
        <v>26468</v>
      </c>
      <c r="K57" s="2">
        <f t="shared" si="25"/>
        <v>-851</v>
      </c>
      <c r="L57" s="2">
        <f t="shared" si="22"/>
        <v>-3.12</v>
      </c>
      <c r="M57">
        <v>22295</v>
      </c>
    </row>
    <row r="58" ht="27.95" customHeight="1" outlineLevel="1" spans="1:13">
      <c r="A58" s="2" t="s">
        <v>92</v>
      </c>
      <c r="B58" s="2">
        <v>30968</v>
      </c>
      <c r="C58" s="2">
        <v>25597</v>
      </c>
      <c r="D58" s="2">
        <v>34846</v>
      </c>
      <c r="E58" s="2">
        <v>34846</v>
      </c>
      <c r="F58" s="2">
        <f t="shared" si="24"/>
        <v>136.13</v>
      </c>
      <c r="G58" s="2">
        <f t="shared" si="23"/>
        <v>100</v>
      </c>
      <c r="H58" s="2">
        <f t="shared" si="6"/>
        <v>3878</v>
      </c>
      <c r="I58" s="2">
        <f t="shared" si="20"/>
        <v>12.52</v>
      </c>
      <c r="J58" s="2">
        <v>22971</v>
      </c>
      <c r="K58" s="2">
        <f t="shared" si="25"/>
        <v>-11875</v>
      </c>
      <c r="L58" s="2">
        <f t="shared" si="22"/>
        <v>-34.08</v>
      </c>
      <c r="M58">
        <v>19822</v>
      </c>
    </row>
    <row r="59" ht="26.1" customHeight="1" outlineLevel="1" spans="1:13">
      <c r="A59" s="2" t="s">
        <v>93</v>
      </c>
      <c r="B59" s="2">
        <v>8519</v>
      </c>
      <c r="C59" s="2">
        <v>4099</v>
      </c>
      <c r="D59" s="2">
        <v>11765</v>
      </c>
      <c r="E59" s="2">
        <v>11765</v>
      </c>
      <c r="F59" s="2">
        <f t="shared" si="24"/>
        <v>287.02</v>
      </c>
      <c r="G59" s="2">
        <f t="shared" si="23"/>
        <v>100</v>
      </c>
      <c r="H59" s="2">
        <f t="shared" si="6"/>
        <v>3246</v>
      </c>
      <c r="I59" s="2">
        <f t="shared" si="20"/>
        <v>38.1</v>
      </c>
      <c r="J59" s="2">
        <v>4061</v>
      </c>
      <c r="K59" s="2">
        <f t="shared" si="25"/>
        <v>-7704</v>
      </c>
      <c r="L59" s="2">
        <f t="shared" si="22"/>
        <v>-65.48</v>
      </c>
      <c r="M59">
        <v>3463</v>
      </c>
    </row>
    <row r="60" ht="26.1" customHeight="1" outlineLevel="1" spans="1:12">
      <c r="A60" s="2" t="s">
        <v>94</v>
      </c>
      <c r="B60" s="2">
        <v>1700</v>
      </c>
      <c r="C60" s="2">
        <v>1560</v>
      </c>
      <c r="D60" s="2">
        <v>1841</v>
      </c>
      <c r="E60" s="2">
        <v>1841</v>
      </c>
      <c r="F60" s="2">
        <f t="shared" si="24"/>
        <v>118.01</v>
      </c>
      <c r="G60" s="2">
        <f t="shared" si="23"/>
        <v>100</v>
      </c>
      <c r="H60" s="2">
        <f t="shared" si="6"/>
        <v>141</v>
      </c>
      <c r="I60" s="2">
        <f t="shared" si="20"/>
        <v>8.29</v>
      </c>
      <c r="J60" s="2">
        <v>1691</v>
      </c>
      <c r="K60" s="2">
        <f t="shared" si="25"/>
        <v>-150</v>
      </c>
      <c r="L60" s="2">
        <f t="shared" ref="L60:L104" si="26">IF(E60=0,"",ROUND(K60/E60*100,2))</f>
        <v>-8.15</v>
      </c>
    </row>
    <row r="61" ht="26.1" customHeight="1" outlineLevel="1" spans="1:12">
      <c r="A61" s="2" t="s">
        <v>95</v>
      </c>
      <c r="B61" s="2">
        <v>242</v>
      </c>
      <c r="C61" s="2">
        <v>219</v>
      </c>
      <c r="D61" s="2">
        <v>242</v>
      </c>
      <c r="E61" s="2">
        <v>242</v>
      </c>
      <c r="F61" s="2"/>
      <c r="G61" s="2">
        <f t="shared" si="23"/>
        <v>100</v>
      </c>
      <c r="H61" s="2">
        <f t="shared" si="6"/>
        <v>0</v>
      </c>
      <c r="I61" s="2"/>
      <c r="J61" s="2">
        <v>218</v>
      </c>
      <c r="K61" s="2">
        <f t="shared" ref="K61:K89" si="27">J61-E61</f>
        <v>-24</v>
      </c>
      <c r="L61" s="2">
        <f t="shared" si="26"/>
        <v>-9.92</v>
      </c>
    </row>
    <row r="62" ht="26.1" customHeight="1" outlineLevel="1" spans="1:13">
      <c r="A62" s="2" t="s">
        <v>96</v>
      </c>
      <c r="B62" s="2">
        <v>9562</v>
      </c>
      <c r="C62" s="2">
        <v>9562</v>
      </c>
      <c r="D62" s="2">
        <v>11038</v>
      </c>
      <c r="E62" s="2">
        <v>11038</v>
      </c>
      <c r="F62" s="2">
        <f>IF(C62=0,"",ROUND(E62/C62*100,2))</f>
        <v>115.44</v>
      </c>
      <c r="G62" s="2">
        <f t="shared" si="23"/>
        <v>100</v>
      </c>
      <c r="H62" s="2">
        <f t="shared" si="6"/>
        <v>1476</v>
      </c>
      <c r="I62" s="2">
        <f>IF(E62=H62,"",ROUND(H62/(E62-H62)*100,2))</f>
        <v>15.44</v>
      </c>
      <c r="J62" s="2">
        <v>9562</v>
      </c>
      <c r="K62" s="2">
        <f t="shared" si="27"/>
        <v>-1476</v>
      </c>
      <c r="L62" s="2">
        <f t="shared" si="26"/>
        <v>-13.37</v>
      </c>
      <c r="M62">
        <v>9530</v>
      </c>
    </row>
    <row r="63" ht="26.1" customHeight="1" outlineLevel="1" spans="1:12">
      <c r="A63" s="2" t="s">
        <v>97</v>
      </c>
      <c r="B63" s="2">
        <v>1420</v>
      </c>
      <c r="C63" s="2">
        <v>1278</v>
      </c>
      <c r="D63" s="2">
        <v>1757</v>
      </c>
      <c r="E63" s="2">
        <v>1757</v>
      </c>
      <c r="F63" s="2">
        <f t="shared" ref="F63:F94" si="28">IF(C63=0,"",ROUND(E63/C63*100,2))</f>
        <v>137.48</v>
      </c>
      <c r="G63" s="2">
        <f t="shared" si="23"/>
        <v>100</v>
      </c>
      <c r="H63" s="2">
        <f t="shared" si="6"/>
        <v>337</v>
      </c>
      <c r="I63" s="2">
        <f t="shared" ref="I63:I71" si="29">IF(E63=H63,"",ROUND(H63/(E63-H63)*100,2))</f>
        <v>23.73</v>
      </c>
      <c r="J63" s="2">
        <v>1581</v>
      </c>
      <c r="K63" s="2">
        <f t="shared" si="27"/>
        <v>-176</v>
      </c>
      <c r="L63" s="2">
        <f t="shared" si="26"/>
        <v>-10.02</v>
      </c>
    </row>
    <row r="64" ht="26.1" customHeight="1" outlineLevel="1" spans="1:13">
      <c r="A64" s="2" t="s">
        <v>98</v>
      </c>
      <c r="B64" s="2">
        <v>120</v>
      </c>
      <c r="C64" s="2"/>
      <c r="D64" s="2">
        <v>24</v>
      </c>
      <c r="E64" s="2">
        <v>24</v>
      </c>
      <c r="F64" s="2" t="str">
        <f t="shared" si="28"/>
        <v/>
      </c>
      <c r="G64" s="2">
        <f t="shared" si="23"/>
        <v>100</v>
      </c>
      <c r="H64" s="2">
        <f t="shared" si="6"/>
        <v>-96</v>
      </c>
      <c r="I64" s="2">
        <f t="shared" si="29"/>
        <v>-80</v>
      </c>
      <c r="J64" s="2"/>
      <c r="K64" s="2">
        <f t="shared" si="27"/>
        <v>-24</v>
      </c>
      <c r="L64" s="2">
        <f t="shared" si="26"/>
        <v>-100</v>
      </c>
      <c r="M64">
        <f>J61+J63+J66+J69+J72+J73+J74+J76+J77+J82+J89</f>
        <v>93442</v>
      </c>
    </row>
    <row r="65" ht="26.1" hidden="1" customHeight="1" outlineLevel="1" spans="1:12">
      <c r="A65" s="2" t="s">
        <v>99</v>
      </c>
      <c r="B65" s="2"/>
      <c r="C65" s="2"/>
      <c r="D65" s="2"/>
      <c r="E65" s="2"/>
      <c r="F65" s="2" t="str">
        <f t="shared" si="28"/>
        <v/>
      </c>
      <c r="G65" s="2" t="str">
        <f t="shared" si="23"/>
        <v/>
      </c>
      <c r="H65" s="2">
        <f t="shared" si="6"/>
        <v>0</v>
      </c>
      <c r="I65" s="2" t="str">
        <f t="shared" si="29"/>
        <v/>
      </c>
      <c r="J65" s="2"/>
      <c r="K65" s="2">
        <f t="shared" si="27"/>
        <v>0</v>
      </c>
      <c r="L65" s="2" t="str">
        <f t="shared" si="26"/>
        <v/>
      </c>
    </row>
    <row r="66" ht="26.1" customHeight="1" outlineLevel="1" spans="1:12">
      <c r="A66" s="2" t="s">
        <v>100</v>
      </c>
      <c r="B66" s="2">
        <v>9278</v>
      </c>
      <c r="C66" s="2">
        <v>8418</v>
      </c>
      <c r="D66" s="2">
        <v>12064</v>
      </c>
      <c r="E66" s="2">
        <v>12064</v>
      </c>
      <c r="F66" s="2">
        <f t="shared" si="28"/>
        <v>143.31</v>
      </c>
      <c r="G66" s="2">
        <f t="shared" si="23"/>
        <v>100</v>
      </c>
      <c r="H66" s="2">
        <f t="shared" si="6"/>
        <v>2786</v>
      </c>
      <c r="I66" s="2">
        <f t="shared" si="29"/>
        <v>30.03</v>
      </c>
      <c r="J66" s="2">
        <v>9257</v>
      </c>
      <c r="K66" s="2">
        <f t="shared" si="27"/>
        <v>-2807</v>
      </c>
      <c r="L66" s="2">
        <f t="shared" si="26"/>
        <v>-23.27</v>
      </c>
    </row>
    <row r="67" ht="26.1" hidden="1" customHeight="1" outlineLevel="1" spans="1:12">
      <c r="A67" s="2" t="s">
        <v>101</v>
      </c>
      <c r="B67" s="2"/>
      <c r="C67" s="2"/>
      <c r="D67" s="2"/>
      <c r="E67" s="2"/>
      <c r="F67" s="2" t="str">
        <f t="shared" si="28"/>
        <v/>
      </c>
      <c r="G67" s="2" t="str">
        <f t="shared" si="23"/>
        <v/>
      </c>
      <c r="H67" s="2">
        <f t="shared" si="6"/>
        <v>0</v>
      </c>
      <c r="I67" s="2" t="str">
        <f t="shared" si="29"/>
        <v/>
      </c>
      <c r="J67" s="2"/>
      <c r="K67" s="2">
        <f t="shared" si="27"/>
        <v>0</v>
      </c>
      <c r="L67" s="2" t="str">
        <f t="shared" si="26"/>
        <v/>
      </c>
    </row>
    <row r="68" ht="26.1" customHeight="1" outlineLevel="1" spans="1:12">
      <c r="A68" s="2" t="s">
        <v>102</v>
      </c>
      <c r="B68" s="2">
        <v>982</v>
      </c>
      <c r="C68" s="2">
        <v>191</v>
      </c>
      <c r="D68" s="2">
        <v>294</v>
      </c>
      <c r="E68" s="2">
        <v>294</v>
      </c>
      <c r="F68" s="2">
        <f t="shared" si="28"/>
        <v>153.93</v>
      </c>
      <c r="G68" s="2">
        <f t="shared" si="23"/>
        <v>100</v>
      </c>
      <c r="H68" s="2">
        <f t="shared" si="6"/>
        <v>-688</v>
      </c>
      <c r="I68" s="2">
        <f t="shared" si="29"/>
        <v>-70.06</v>
      </c>
      <c r="J68" s="2">
        <v>174</v>
      </c>
      <c r="K68" s="2">
        <f t="shared" si="27"/>
        <v>-120</v>
      </c>
      <c r="L68" s="2">
        <f t="shared" si="26"/>
        <v>-40.82</v>
      </c>
    </row>
    <row r="69" ht="26.1" customHeight="1" outlineLevel="1" spans="1:12">
      <c r="A69" s="2" t="s">
        <v>103</v>
      </c>
      <c r="B69" s="2">
        <v>23387</v>
      </c>
      <c r="C69" s="2">
        <v>18940</v>
      </c>
      <c r="D69" s="2">
        <v>23390</v>
      </c>
      <c r="E69" s="2">
        <v>23390</v>
      </c>
      <c r="F69" s="2">
        <f t="shared" si="28"/>
        <v>123.5</v>
      </c>
      <c r="G69" s="2">
        <f t="shared" si="23"/>
        <v>100</v>
      </c>
      <c r="H69" s="2">
        <f t="shared" si="6"/>
        <v>3</v>
      </c>
      <c r="I69" s="2">
        <f t="shared" si="29"/>
        <v>0.01</v>
      </c>
      <c r="J69" s="2">
        <v>24364</v>
      </c>
      <c r="K69" s="2">
        <f t="shared" si="27"/>
        <v>974</v>
      </c>
      <c r="L69" s="2">
        <f t="shared" si="26"/>
        <v>4.16</v>
      </c>
    </row>
    <row r="70" ht="26.1" hidden="1" customHeight="1" outlineLevel="1" spans="1:12">
      <c r="A70" s="2" t="s">
        <v>104</v>
      </c>
      <c r="B70" s="2"/>
      <c r="C70" s="2"/>
      <c r="D70" s="2"/>
      <c r="E70" s="2"/>
      <c r="F70" s="2" t="str">
        <f t="shared" si="28"/>
        <v/>
      </c>
      <c r="G70" s="2" t="str">
        <f t="shared" si="23"/>
        <v/>
      </c>
      <c r="H70" s="2">
        <f t="shared" si="6"/>
        <v>0</v>
      </c>
      <c r="I70" s="2" t="str">
        <f t="shared" si="29"/>
        <v/>
      </c>
      <c r="J70" s="2"/>
      <c r="K70" s="2">
        <f t="shared" si="27"/>
        <v>0</v>
      </c>
      <c r="L70" s="2" t="str">
        <f t="shared" si="26"/>
        <v/>
      </c>
    </row>
    <row r="71" ht="26.1" customHeight="1" outlineLevel="1" spans="1:12">
      <c r="A71" s="2" t="s">
        <v>105</v>
      </c>
      <c r="B71" s="2">
        <v>341</v>
      </c>
      <c r="C71" s="2">
        <v>152</v>
      </c>
      <c r="D71" s="2">
        <v>156</v>
      </c>
      <c r="E71" s="2">
        <v>156</v>
      </c>
      <c r="F71" s="2">
        <f t="shared" si="28"/>
        <v>102.63</v>
      </c>
      <c r="G71" s="2">
        <f t="shared" si="23"/>
        <v>100</v>
      </c>
      <c r="H71" s="2">
        <f t="shared" si="6"/>
        <v>-185</v>
      </c>
      <c r="I71" s="2">
        <f t="shared" si="29"/>
        <v>-54.25</v>
      </c>
      <c r="J71" s="2">
        <v>129</v>
      </c>
      <c r="K71" s="2">
        <f t="shared" si="27"/>
        <v>-27</v>
      </c>
      <c r="L71" s="2">
        <f t="shared" si="26"/>
        <v>-17.31</v>
      </c>
    </row>
    <row r="72" ht="26.1" customHeight="1" outlineLevel="1" spans="1:12">
      <c r="A72" s="2" t="s">
        <v>106</v>
      </c>
      <c r="B72" s="2">
        <v>35334</v>
      </c>
      <c r="C72" s="2">
        <v>36504</v>
      </c>
      <c r="D72" s="2">
        <v>43536</v>
      </c>
      <c r="E72" s="2">
        <v>43536</v>
      </c>
      <c r="F72" s="2">
        <f t="shared" si="28"/>
        <v>119.26</v>
      </c>
      <c r="G72" s="2">
        <f t="shared" si="23"/>
        <v>100</v>
      </c>
      <c r="H72" s="2">
        <f t="shared" si="6"/>
        <v>8202</v>
      </c>
      <c r="I72" s="2">
        <f t="shared" ref="I72:I79" si="30">IF(E72=H72,"",ROUND(H72/(E72-H72)*100,2))</f>
        <v>23.21</v>
      </c>
      <c r="J72" s="2">
        <v>37196</v>
      </c>
      <c r="K72" s="2">
        <f t="shared" si="27"/>
        <v>-6340</v>
      </c>
      <c r="L72" s="2">
        <f t="shared" si="26"/>
        <v>-14.56</v>
      </c>
    </row>
    <row r="73" ht="26.1" customHeight="1" outlineLevel="1" spans="1:12">
      <c r="A73" s="2" t="s">
        <v>107</v>
      </c>
      <c r="B73" s="2">
        <v>7822</v>
      </c>
      <c r="C73" s="2">
        <v>7015</v>
      </c>
      <c r="D73" s="2">
        <v>11611</v>
      </c>
      <c r="E73" s="2">
        <v>11611</v>
      </c>
      <c r="F73" s="2">
        <f t="shared" si="28"/>
        <v>165.52</v>
      </c>
      <c r="G73" s="2">
        <f t="shared" si="23"/>
        <v>100</v>
      </c>
      <c r="H73" s="2">
        <f t="shared" ref="H73:H117" si="31">E73-B73</f>
        <v>3789</v>
      </c>
      <c r="I73" s="2">
        <f t="shared" si="30"/>
        <v>48.44</v>
      </c>
      <c r="J73" s="2">
        <v>8347</v>
      </c>
      <c r="K73" s="2">
        <f t="shared" si="27"/>
        <v>-3264</v>
      </c>
      <c r="L73" s="2">
        <f t="shared" si="26"/>
        <v>-28.11</v>
      </c>
    </row>
    <row r="74" ht="26.1" customHeight="1" outlineLevel="1" spans="1:12">
      <c r="A74" s="2" t="s">
        <v>108</v>
      </c>
      <c r="B74" s="2">
        <v>32</v>
      </c>
      <c r="C74" s="2">
        <v>37</v>
      </c>
      <c r="D74" s="2">
        <v>42</v>
      </c>
      <c r="E74" s="2">
        <v>42</v>
      </c>
      <c r="F74" s="2">
        <f t="shared" si="28"/>
        <v>113.51</v>
      </c>
      <c r="G74" s="2">
        <f t="shared" si="23"/>
        <v>100</v>
      </c>
      <c r="H74" s="2">
        <f t="shared" si="31"/>
        <v>10</v>
      </c>
      <c r="I74" s="2">
        <f t="shared" si="30"/>
        <v>31.25</v>
      </c>
      <c r="J74" s="2">
        <v>73</v>
      </c>
      <c r="K74" s="2">
        <f t="shared" si="27"/>
        <v>31</v>
      </c>
      <c r="L74" s="2">
        <f t="shared" si="26"/>
        <v>73.81</v>
      </c>
    </row>
    <row r="75" ht="26.1" hidden="1" customHeight="1" outlineLevel="1" spans="1:12">
      <c r="A75" s="2" t="s">
        <v>109</v>
      </c>
      <c r="B75" s="2"/>
      <c r="C75" s="2"/>
      <c r="D75" s="2"/>
      <c r="E75" s="2"/>
      <c r="F75" s="2" t="str">
        <f t="shared" si="28"/>
        <v/>
      </c>
      <c r="G75" s="2" t="str">
        <f t="shared" si="23"/>
        <v/>
      </c>
      <c r="H75" s="2">
        <f t="shared" si="31"/>
        <v>0</v>
      </c>
      <c r="I75" s="2" t="str">
        <f t="shared" si="30"/>
        <v/>
      </c>
      <c r="J75" s="2"/>
      <c r="K75" s="2">
        <f t="shared" si="27"/>
        <v>0</v>
      </c>
      <c r="L75" s="2" t="str">
        <f t="shared" si="26"/>
        <v/>
      </c>
    </row>
    <row r="76" ht="26.1" customHeight="1" outlineLevel="1" spans="1:12">
      <c r="A76" s="2" t="s">
        <v>110</v>
      </c>
      <c r="B76" s="2">
        <v>7528</v>
      </c>
      <c r="C76" s="2">
        <v>5992</v>
      </c>
      <c r="D76" s="2">
        <v>13375</v>
      </c>
      <c r="E76" s="2">
        <v>13375</v>
      </c>
      <c r="F76" s="2">
        <f t="shared" si="28"/>
        <v>223.21</v>
      </c>
      <c r="G76" s="2">
        <f t="shared" si="23"/>
        <v>100</v>
      </c>
      <c r="H76" s="2">
        <f t="shared" si="31"/>
        <v>5847</v>
      </c>
      <c r="I76" s="2">
        <f t="shared" si="30"/>
        <v>77.67</v>
      </c>
      <c r="J76" s="2">
        <v>10831</v>
      </c>
      <c r="K76" s="2">
        <f t="shared" si="27"/>
        <v>-2544</v>
      </c>
      <c r="L76" s="2">
        <f t="shared" si="26"/>
        <v>-19.02</v>
      </c>
    </row>
    <row r="77" ht="26.1" customHeight="1" outlineLevel="1" spans="1:12">
      <c r="A77" s="2" t="s">
        <v>111</v>
      </c>
      <c r="B77" s="2">
        <v>3616</v>
      </c>
      <c r="C77" s="2">
        <v>642</v>
      </c>
      <c r="D77" s="2">
        <v>2922</v>
      </c>
      <c r="E77" s="2">
        <v>2922</v>
      </c>
      <c r="F77" s="2">
        <f t="shared" si="28"/>
        <v>455.14</v>
      </c>
      <c r="G77" s="2">
        <f t="shared" si="23"/>
        <v>100</v>
      </c>
      <c r="H77" s="2">
        <f t="shared" si="31"/>
        <v>-694</v>
      </c>
      <c r="I77" s="2">
        <f t="shared" si="30"/>
        <v>-19.19</v>
      </c>
      <c r="J77" s="2">
        <v>348</v>
      </c>
      <c r="K77" s="2">
        <f t="shared" si="27"/>
        <v>-2574</v>
      </c>
      <c r="L77" s="2">
        <f t="shared" si="26"/>
        <v>-88.09</v>
      </c>
    </row>
    <row r="78" ht="26.1" hidden="1" customHeight="1" outlineLevel="1" spans="1:12">
      <c r="A78" s="2" t="s">
        <v>112</v>
      </c>
      <c r="B78" s="2"/>
      <c r="C78" s="2"/>
      <c r="D78" s="2"/>
      <c r="E78" s="2"/>
      <c r="F78" s="2" t="str">
        <f t="shared" si="28"/>
        <v/>
      </c>
      <c r="G78" s="2" t="str">
        <f t="shared" si="23"/>
        <v/>
      </c>
      <c r="H78" s="2">
        <f t="shared" si="31"/>
        <v>0</v>
      </c>
      <c r="I78" s="2" t="str">
        <f t="shared" si="30"/>
        <v/>
      </c>
      <c r="J78" s="2"/>
      <c r="K78" s="2">
        <f t="shared" si="27"/>
        <v>0</v>
      </c>
      <c r="L78" s="2" t="str">
        <f t="shared" si="26"/>
        <v/>
      </c>
    </row>
    <row r="79" ht="26.1" hidden="1" customHeight="1" outlineLevel="1" spans="1:12">
      <c r="A79" s="2" t="s">
        <v>113</v>
      </c>
      <c r="B79" s="2"/>
      <c r="C79" s="2"/>
      <c r="D79" s="2"/>
      <c r="E79" s="2"/>
      <c r="F79" s="2" t="str">
        <f t="shared" si="28"/>
        <v/>
      </c>
      <c r="G79" s="2" t="str">
        <f t="shared" si="23"/>
        <v/>
      </c>
      <c r="H79" s="2">
        <f t="shared" si="31"/>
        <v>0</v>
      </c>
      <c r="I79" s="2" t="str">
        <f t="shared" si="30"/>
        <v/>
      </c>
      <c r="J79" s="2"/>
      <c r="K79" s="2">
        <f t="shared" si="27"/>
        <v>0</v>
      </c>
      <c r="L79" s="2" t="str">
        <f t="shared" si="26"/>
        <v/>
      </c>
    </row>
    <row r="80" ht="26.1" hidden="1" customHeight="1" outlineLevel="1" spans="1:12">
      <c r="A80" s="2" t="s">
        <v>114</v>
      </c>
      <c r="B80" s="2"/>
      <c r="C80" s="2"/>
      <c r="D80" s="2"/>
      <c r="E80" s="2"/>
      <c r="F80" s="2" t="str">
        <f t="shared" si="28"/>
        <v/>
      </c>
      <c r="G80" s="2" t="str">
        <f t="shared" si="23"/>
        <v/>
      </c>
      <c r="H80" s="2">
        <f t="shared" si="31"/>
        <v>0</v>
      </c>
      <c r="I80" s="2" t="str">
        <f t="shared" ref="I80:I90" si="32">IF(E80=H80,"",ROUND(H80/(E80-H80)*100,2))</f>
        <v/>
      </c>
      <c r="J80" s="2"/>
      <c r="K80" s="2">
        <f t="shared" si="27"/>
        <v>0</v>
      </c>
      <c r="L80" s="2" t="str">
        <f t="shared" si="26"/>
        <v/>
      </c>
    </row>
    <row r="81" ht="26.1" hidden="1" customHeight="1" outlineLevel="1" spans="1:12">
      <c r="A81" s="2" t="s">
        <v>115</v>
      </c>
      <c r="B81" s="2"/>
      <c r="C81" s="2"/>
      <c r="D81" s="2"/>
      <c r="E81" s="2"/>
      <c r="F81" s="2" t="str">
        <f t="shared" si="28"/>
        <v/>
      </c>
      <c r="G81" s="2" t="str">
        <f t="shared" si="23"/>
        <v/>
      </c>
      <c r="H81" s="2">
        <f t="shared" si="31"/>
        <v>0</v>
      </c>
      <c r="I81" s="2" t="str">
        <f t="shared" si="32"/>
        <v/>
      </c>
      <c r="J81" s="2"/>
      <c r="K81" s="2">
        <f t="shared" si="27"/>
        <v>0</v>
      </c>
      <c r="L81" s="2" t="str">
        <f t="shared" si="26"/>
        <v/>
      </c>
    </row>
    <row r="82" ht="26.1" customHeight="1" outlineLevel="1" spans="1:12">
      <c r="A82" s="2" t="s">
        <v>116</v>
      </c>
      <c r="B82" s="2">
        <v>141</v>
      </c>
      <c r="C82" s="2">
        <v>234</v>
      </c>
      <c r="D82" s="2">
        <v>502</v>
      </c>
      <c r="E82" s="2">
        <v>502</v>
      </c>
      <c r="F82" s="2">
        <f t="shared" si="28"/>
        <v>214.53</v>
      </c>
      <c r="G82" s="2">
        <f t="shared" si="23"/>
        <v>100</v>
      </c>
      <c r="H82" s="2">
        <f t="shared" si="31"/>
        <v>361</v>
      </c>
      <c r="I82" s="2">
        <f t="shared" si="32"/>
        <v>256.03</v>
      </c>
      <c r="J82" s="2">
        <v>492</v>
      </c>
      <c r="K82" s="2">
        <f t="shared" si="27"/>
        <v>-10</v>
      </c>
      <c r="L82" s="2">
        <f t="shared" si="26"/>
        <v>-1.99</v>
      </c>
    </row>
    <row r="83" ht="26.1" hidden="1" customHeight="1" outlineLevel="1" spans="1:12">
      <c r="A83" s="2" t="s">
        <v>117</v>
      </c>
      <c r="B83" s="2"/>
      <c r="C83" s="2"/>
      <c r="D83" s="2"/>
      <c r="E83" s="2"/>
      <c r="F83" s="2" t="str">
        <f t="shared" si="28"/>
        <v/>
      </c>
      <c r="G83" s="2" t="str">
        <f t="shared" si="23"/>
        <v/>
      </c>
      <c r="H83" s="2">
        <f t="shared" si="31"/>
        <v>0</v>
      </c>
      <c r="I83" s="2" t="str">
        <f t="shared" si="32"/>
        <v/>
      </c>
      <c r="J83" s="2"/>
      <c r="K83" s="2">
        <f t="shared" si="27"/>
        <v>0</v>
      </c>
      <c r="L83" s="2" t="str">
        <f t="shared" si="26"/>
        <v/>
      </c>
    </row>
    <row r="84" ht="26.1" customHeight="1" outlineLevel="1" spans="1:12">
      <c r="A84" s="2" t="s">
        <v>118</v>
      </c>
      <c r="B84" s="2">
        <v>19</v>
      </c>
      <c r="C84" s="2"/>
      <c r="D84" s="2">
        <v>146</v>
      </c>
      <c r="E84" s="2">
        <v>146</v>
      </c>
      <c r="F84" s="2" t="str">
        <f t="shared" si="28"/>
        <v/>
      </c>
      <c r="G84" s="2">
        <f t="shared" ref="G84:G141" si="33">IF(D84=0,"",ROUND(E84/D84*100,2))</f>
        <v>100</v>
      </c>
      <c r="H84" s="2">
        <f t="shared" si="31"/>
        <v>127</v>
      </c>
      <c r="I84" s="2">
        <f t="shared" si="32"/>
        <v>668.42</v>
      </c>
      <c r="J84" s="2"/>
      <c r="K84" s="2">
        <f t="shared" si="27"/>
        <v>-146</v>
      </c>
      <c r="L84" s="2">
        <f t="shared" si="26"/>
        <v>-100</v>
      </c>
    </row>
    <row r="85" ht="26.1" hidden="1" customHeight="1" outlineLevel="1" spans="1:12">
      <c r="A85" s="2" t="s">
        <v>119</v>
      </c>
      <c r="B85" s="2"/>
      <c r="C85" s="2"/>
      <c r="D85" s="2"/>
      <c r="E85" s="2"/>
      <c r="F85" s="2" t="str">
        <f t="shared" si="28"/>
        <v/>
      </c>
      <c r="G85" s="2" t="str">
        <f t="shared" si="33"/>
        <v/>
      </c>
      <c r="H85" s="2">
        <f t="shared" si="31"/>
        <v>0</v>
      </c>
      <c r="I85" s="2" t="str">
        <f t="shared" si="32"/>
        <v/>
      </c>
      <c r="J85" s="2"/>
      <c r="K85" s="2">
        <f t="shared" si="27"/>
        <v>0</v>
      </c>
      <c r="L85" s="2" t="str">
        <f t="shared" si="26"/>
        <v/>
      </c>
    </row>
    <row r="86" ht="26.1" customHeight="1" outlineLevel="1" spans="1:12">
      <c r="A86" s="2" t="s">
        <v>120</v>
      </c>
      <c r="B86" s="2">
        <v>1332</v>
      </c>
      <c r="C86" s="2">
        <v>1754</v>
      </c>
      <c r="D86" s="2">
        <v>873</v>
      </c>
      <c r="E86" s="2">
        <v>873</v>
      </c>
      <c r="F86" s="2">
        <f t="shared" si="28"/>
        <v>49.77</v>
      </c>
      <c r="G86" s="2">
        <f t="shared" si="33"/>
        <v>100</v>
      </c>
      <c r="H86" s="2"/>
      <c r="I86" s="2">
        <f t="shared" si="32"/>
        <v>0</v>
      </c>
      <c r="J86" s="2"/>
      <c r="K86" s="2">
        <f t="shared" si="27"/>
        <v>-873</v>
      </c>
      <c r="L86" s="2">
        <f t="shared" si="26"/>
        <v>-100</v>
      </c>
    </row>
    <row r="87" ht="26.1" customHeight="1" outlineLevel="1" spans="1:12">
      <c r="A87" s="2" t="s">
        <v>121</v>
      </c>
      <c r="B87" s="2">
        <v>871</v>
      </c>
      <c r="C87" s="2">
        <v>207</v>
      </c>
      <c r="D87" s="2">
        <v>207</v>
      </c>
      <c r="E87" s="2">
        <v>207</v>
      </c>
      <c r="F87" s="2">
        <f t="shared" si="28"/>
        <v>100</v>
      </c>
      <c r="G87" s="2">
        <f t="shared" si="33"/>
        <v>100</v>
      </c>
      <c r="H87" s="2"/>
      <c r="I87" s="2">
        <f t="shared" si="32"/>
        <v>0</v>
      </c>
      <c r="J87" s="2"/>
      <c r="K87" s="2">
        <f t="shared" si="27"/>
        <v>-207</v>
      </c>
      <c r="L87" s="2">
        <f t="shared" si="26"/>
        <v>-100</v>
      </c>
    </row>
    <row r="88" ht="26.1" customHeight="1" outlineLevel="1" spans="1:12">
      <c r="A88" s="2" t="s">
        <v>122</v>
      </c>
      <c r="B88" s="2">
        <v>9894</v>
      </c>
      <c r="C88" s="2"/>
      <c r="D88" s="2">
        <v>1764</v>
      </c>
      <c r="E88" s="2">
        <v>1764</v>
      </c>
      <c r="F88" s="2" t="str">
        <f t="shared" si="28"/>
        <v/>
      </c>
      <c r="G88" s="2">
        <f t="shared" si="33"/>
        <v>100</v>
      </c>
      <c r="H88" s="2"/>
      <c r="I88" s="2">
        <f t="shared" si="32"/>
        <v>0</v>
      </c>
      <c r="J88" s="2"/>
      <c r="K88" s="2">
        <f t="shared" si="27"/>
        <v>-1764</v>
      </c>
      <c r="L88" s="2">
        <f t="shared" si="26"/>
        <v>-100</v>
      </c>
    </row>
    <row r="89" ht="26.1" customHeight="1" outlineLevel="1" spans="1:12">
      <c r="A89" s="2" t="s">
        <v>123</v>
      </c>
      <c r="B89" s="2">
        <v>765</v>
      </c>
      <c r="C89" s="2">
        <v>656</v>
      </c>
      <c r="D89" s="2">
        <v>798</v>
      </c>
      <c r="E89" s="2">
        <v>798</v>
      </c>
      <c r="F89" s="2">
        <f t="shared" si="28"/>
        <v>121.65</v>
      </c>
      <c r="G89" s="2">
        <f t="shared" si="33"/>
        <v>100</v>
      </c>
      <c r="H89" s="2">
        <f t="shared" si="31"/>
        <v>33</v>
      </c>
      <c r="I89" s="2">
        <f t="shared" si="32"/>
        <v>4.31</v>
      </c>
      <c r="J89" s="2">
        <v>735</v>
      </c>
      <c r="K89" s="2">
        <f t="shared" si="27"/>
        <v>-63</v>
      </c>
      <c r="L89" s="2">
        <f t="shared" si="26"/>
        <v>-7.89</v>
      </c>
    </row>
    <row r="90" ht="26.1" customHeight="1" spans="1:12">
      <c r="A90" s="2" t="s">
        <v>124</v>
      </c>
      <c r="B90" s="2">
        <f>SUM(B91:B111)</f>
        <v>24113</v>
      </c>
      <c r="C90" s="2">
        <f>SUM(C91:C111)</f>
        <v>6491</v>
      </c>
      <c r="D90" s="2">
        <f>SUM(D91:D111)</f>
        <v>29970</v>
      </c>
      <c r="E90" s="2">
        <f>SUM(E91:E111)</f>
        <v>29970</v>
      </c>
      <c r="F90" s="2">
        <f t="shared" si="28"/>
        <v>461.72</v>
      </c>
      <c r="G90" s="2">
        <f t="shared" si="33"/>
        <v>100</v>
      </c>
      <c r="H90" s="2">
        <f t="shared" si="31"/>
        <v>5857</v>
      </c>
      <c r="I90" s="2">
        <f t="shared" si="32"/>
        <v>24.29</v>
      </c>
      <c r="J90" s="2">
        <f>SUM(J91:J111)</f>
        <v>5544</v>
      </c>
      <c r="K90" s="2">
        <f t="shared" ref="K90:K99" si="34">J90-E90</f>
        <v>-24426</v>
      </c>
      <c r="L90" s="2">
        <f t="shared" si="26"/>
        <v>-81.5</v>
      </c>
    </row>
    <row r="91" ht="26.1" customHeight="1" outlineLevel="1" spans="1:12">
      <c r="A91" s="2" t="s">
        <v>125</v>
      </c>
      <c r="B91" s="2">
        <v>273</v>
      </c>
      <c r="C91" s="2">
        <v>107</v>
      </c>
      <c r="D91" s="2">
        <v>809</v>
      </c>
      <c r="E91" s="2">
        <v>809</v>
      </c>
      <c r="F91" s="2">
        <f t="shared" si="28"/>
        <v>756.07</v>
      </c>
      <c r="G91" s="2">
        <f t="shared" si="33"/>
        <v>100</v>
      </c>
      <c r="H91" s="2">
        <f t="shared" si="31"/>
        <v>536</v>
      </c>
      <c r="I91" s="2">
        <f t="shared" ref="I91:I101" si="35">IF(E91=H91,"",ROUND(H91/(E91-H91)*100,2))</f>
        <v>196.34</v>
      </c>
      <c r="J91" s="2">
        <v>115</v>
      </c>
      <c r="K91" s="2">
        <f t="shared" si="34"/>
        <v>-694</v>
      </c>
      <c r="L91" s="2">
        <f t="shared" si="26"/>
        <v>-85.78</v>
      </c>
    </row>
    <row r="92" ht="26.1" hidden="1" customHeight="1" outlineLevel="1" spans="1:12">
      <c r="A92" s="2" t="s">
        <v>126</v>
      </c>
      <c r="B92" s="2"/>
      <c r="C92" s="2"/>
      <c r="D92" s="2"/>
      <c r="E92" s="2"/>
      <c r="F92" s="2" t="str">
        <f t="shared" si="28"/>
        <v/>
      </c>
      <c r="G92" s="2" t="str">
        <f t="shared" si="33"/>
        <v/>
      </c>
      <c r="H92" s="2">
        <f t="shared" si="31"/>
        <v>0</v>
      </c>
      <c r="I92" s="2" t="str">
        <f t="shared" si="35"/>
        <v/>
      </c>
      <c r="J92" s="2"/>
      <c r="K92" s="2">
        <f t="shared" si="34"/>
        <v>0</v>
      </c>
      <c r="L92" s="2" t="str">
        <f t="shared" si="26"/>
        <v/>
      </c>
    </row>
    <row r="93" ht="26.1" hidden="1" customHeight="1" outlineLevel="1" spans="1:12">
      <c r="A93" s="2" t="s">
        <v>127</v>
      </c>
      <c r="B93" s="2"/>
      <c r="C93" s="2"/>
      <c r="D93" s="2"/>
      <c r="E93" s="2"/>
      <c r="F93" s="2" t="str">
        <f t="shared" si="28"/>
        <v/>
      </c>
      <c r="G93" s="2" t="str">
        <f t="shared" si="33"/>
        <v/>
      </c>
      <c r="H93" s="2">
        <f t="shared" si="31"/>
        <v>0</v>
      </c>
      <c r="I93" s="2" t="str">
        <f t="shared" si="35"/>
        <v/>
      </c>
      <c r="J93" s="2"/>
      <c r="K93" s="2">
        <f t="shared" si="34"/>
        <v>0</v>
      </c>
      <c r="L93" s="2" t="str">
        <f t="shared" si="26"/>
        <v/>
      </c>
    </row>
    <row r="94" ht="26.1" hidden="1" customHeight="1" outlineLevel="1" spans="1:12">
      <c r="A94" s="2" t="s">
        <v>128</v>
      </c>
      <c r="B94" s="2"/>
      <c r="C94" s="2"/>
      <c r="D94" s="2"/>
      <c r="E94" s="2"/>
      <c r="F94" s="2" t="str">
        <f t="shared" si="28"/>
        <v/>
      </c>
      <c r="G94" s="2" t="str">
        <f t="shared" si="33"/>
        <v/>
      </c>
      <c r="H94" s="2">
        <f t="shared" si="31"/>
        <v>0</v>
      </c>
      <c r="I94" s="2" t="str">
        <f t="shared" si="35"/>
        <v/>
      </c>
      <c r="J94" s="2"/>
      <c r="K94" s="2">
        <f t="shared" si="34"/>
        <v>0</v>
      </c>
      <c r="L94" s="2" t="str">
        <f t="shared" si="26"/>
        <v/>
      </c>
    </row>
    <row r="95" ht="26.1" customHeight="1" outlineLevel="1" spans="1:12">
      <c r="A95" s="2" t="s">
        <v>129</v>
      </c>
      <c r="B95" s="2">
        <v>41</v>
      </c>
      <c r="C95" s="2"/>
      <c r="D95" s="2">
        <v>423</v>
      </c>
      <c r="E95" s="2">
        <v>423</v>
      </c>
      <c r="F95" s="2" t="str">
        <f t="shared" ref="F95:F117" si="36">IF(C95=0,"",ROUND(E95/C95*100,2))</f>
        <v/>
      </c>
      <c r="G95" s="2">
        <f t="shared" si="33"/>
        <v>100</v>
      </c>
      <c r="H95" s="2">
        <f t="shared" si="31"/>
        <v>382</v>
      </c>
      <c r="I95" s="2">
        <f t="shared" si="35"/>
        <v>931.71</v>
      </c>
      <c r="J95" s="2"/>
      <c r="K95" s="2">
        <f t="shared" si="34"/>
        <v>-423</v>
      </c>
      <c r="L95" s="2">
        <f t="shared" si="26"/>
        <v>-100</v>
      </c>
    </row>
    <row r="96" ht="26.1" customHeight="1" outlineLevel="1" spans="1:12">
      <c r="A96" s="2" t="s">
        <v>130</v>
      </c>
      <c r="B96" s="2">
        <v>300</v>
      </c>
      <c r="C96" s="2"/>
      <c r="D96" s="2">
        <v>886</v>
      </c>
      <c r="E96" s="2">
        <v>886</v>
      </c>
      <c r="F96" s="2" t="str">
        <f t="shared" si="36"/>
        <v/>
      </c>
      <c r="G96" s="2">
        <f t="shared" si="33"/>
        <v>100</v>
      </c>
      <c r="H96" s="2">
        <f t="shared" si="31"/>
        <v>586</v>
      </c>
      <c r="I96" s="2">
        <f t="shared" si="35"/>
        <v>195.33</v>
      </c>
      <c r="J96" s="2"/>
      <c r="K96" s="2">
        <f t="shared" si="34"/>
        <v>-886</v>
      </c>
      <c r="L96" s="2">
        <f t="shared" si="26"/>
        <v>-100</v>
      </c>
    </row>
    <row r="97" ht="26.1" customHeight="1" outlineLevel="1" spans="1:12">
      <c r="A97" s="2" t="s">
        <v>131</v>
      </c>
      <c r="B97" s="2">
        <v>450</v>
      </c>
      <c r="C97" s="2"/>
      <c r="D97" s="2">
        <v>408</v>
      </c>
      <c r="E97" s="2">
        <v>408</v>
      </c>
      <c r="F97" s="2" t="str">
        <f t="shared" si="36"/>
        <v/>
      </c>
      <c r="G97" s="2">
        <f t="shared" si="33"/>
        <v>100</v>
      </c>
      <c r="H97" s="2">
        <f t="shared" si="31"/>
        <v>-42</v>
      </c>
      <c r="I97" s="2">
        <f t="shared" si="35"/>
        <v>-9.33</v>
      </c>
      <c r="J97" s="2"/>
      <c r="K97" s="2">
        <f t="shared" si="34"/>
        <v>-408</v>
      </c>
      <c r="L97" s="2">
        <f t="shared" si="26"/>
        <v>-100</v>
      </c>
    </row>
    <row r="98" ht="26.1" customHeight="1" outlineLevel="1" spans="1:12">
      <c r="A98" s="2" t="s">
        <v>132</v>
      </c>
      <c r="B98" s="2">
        <v>981</v>
      </c>
      <c r="C98" s="2">
        <v>367</v>
      </c>
      <c r="D98" s="2">
        <v>1012</v>
      </c>
      <c r="E98" s="2">
        <v>1012</v>
      </c>
      <c r="F98" s="2">
        <f t="shared" si="36"/>
        <v>275.75</v>
      </c>
      <c r="G98" s="2">
        <f t="shared" si="33"/>
        <v>100</v>
      </c>
      <c r="H98" s="2">
        <f t="shared" si="31"/>
        <v>31</v>
      </c>
      <c r="I98" s="2">
        <f t="shared" si="35"/>
        <v>3.16</v>
      </c>
      <c r="J98" s="2">
        <v>91</v>
      </c>
      <c r="K98" s="2">
        <f t="shared" si="34"/>
        <v>-921</v>
      </c>
      <c r="L98" s="2">
        <f t="shared" si="26"/>
        <v>-91.01</v>
      </c>
    </row>
    <row r="99" ht="26.1" customHeight="1" outlineLevel="1" spans="1:12">
      <c r="A99" s="2" t="s">
        <v>133</v>
      </c>
      <c r="B99" s="2">
        <v>901</v>
      </c>
      <c r="C99" s="2">
        <v>293</v>
      </c>
      <c r="D99" s="2">
        <v>907</v>
      </c>
      <c r="E99" s="2">
        <v>907</v>
      </c>
      <c r="F99" s="2">
        <f t="shared" si="36"/>
        <v>309.56</v>
      </c>
      <c r="G99" s="2">
        <f t="shared" si="33"/>
        <v>100</v>
      </c>
      <c r="H99" s="2">
        <f t="shared" si="31"/>
        <v>6</v>
      </c>
      <c r="I99" s="2">
        <f t="shared" si="35"/>
        <v>0.67</v>
      </c>
      <c r="J99" s="2">
        <v>231</v>
      </c>
      <c r="K99" s="2">
        <f t="shared" si="34"/>
        <v>-676</v>
      </c>
      <c r="L99" s="2">
        <f t="shared" si="26"/>
        <v>-74.53</v>
      </c>
    </row>
    <row r="100" ht="26.1" customHeight="1" outlineLevel="1" spans="1:12">
      <c r="A100" s="2" t="s">
        <v>134</v>
      </c>
      <c r="B100" s="2">
        <v>1192</v>
      </c>
      <c r="C100" s="2">
        <v>71</v>
      </c>
      <c r="D100" s="2">
        <v>423</v>
      </c>
      <c r="E100" s="2">
        <v>423</v>
      </c>
      <c r="F100" s="2">
        <f t="shared" si="36"/>
        <v>595.77</v>
      </c>
      <c r="G100" s="2">
        <f t="shared" si="33"/>
        <v>100</v>
      </c>
      <c r="H100" s="2">
        <f t="shared" si="31"/>
        <v>-769</v>
      </c>
      <c r="I100" s="2">
        <f t="shared" si="35"/>
        <v>-64.51</v>
      </c>
      <c r="J100" s="2">
        <v>325</v>
      </c>
      <c r="K100" s="2">
        <f t="shared" ref="K100:K117" si="37">J100-E100</f>
        <v>-98</v>
      </c>
      <c r="L100" s="2">
        <f t="shared" si="26"/>
        <v>-23.17</v>
      </c>
    </row>
    <row r="101" ht="26.1" customHeight="1" outlineLevel="1" spans="1:12">
      <c r="A101" s="2" t="s">
        <v>135</v>
      </c>
      <c r="B101" s="2">
        <v>808</v>
      </c>
      <c r="C101" s="2">
        <v>373</v>
      </c>
      <c r="D101" s="2">
        <v>879</v>
      </c>
      <c r="E101" s="2">
        <v>879</v>
      </c>
      <c r="F101" s="2">
        <f t="shared" si="36"/>
        <v>235.66</v>
      </c>
      <c r="G101" s="2">
        <f t="shared" si="33"/>
        <v>100</v>
      </c>
      <c r="H101" s="2">
        <f t="shared" si="31"/>
        <v>71</v>
      </c>
      <c r="I101" s="2">
        <f t="shared" si="35"/>
        <v>8.79</v>
      </c>
      <c r="J101" s="2">
        <v>346</v>
      </c>
      <c r="K101" s="2">
        <f t="shared" si="37"/>
        <v>-533</v>
      </c>
      <c r="L101" s="2">
        <f t="shared" si="26"/>
        <v>-60.64</v>
      </c>
    </row>
    <row r="102" ht="26.1" customHeight="1" outlineLevel="1" spans="1:12">
      <c r="A102" s="2" t="s">
        <v>136</v>
      </c>
      <c r="B102" s="2">
        <v>10780</v>
      </c>
      <c r="C102" s="2">
        <v>5181</v>
      </c>
      <c r="D102" s="2">
        <v>18463</v>
      </c>
      <c r="E102" s="2">
        <v>18463</v>
      </c>
      <c r="F102" s="2">
        <f t="shared" si="36"/>
        <v>356.36</v>
      </c>
      <c r="G102" s="2">
        <f t="shared" si="33"/>
        <v>100</v>
      </c>
      <c r="H102" s="2">
        <f t="shared" si="31"/>
        <v>7683</v>
      </c>
      <c r="I102" s="2">
        <f t="shared" ref="I102:I117" si="38">IF(E102=H102,"",ROUND(H102/(E102-H102)*100,2))</f>
        <v>71.27</v>
      </c>
      <c r="J102" s="2">
        <v>3551</v>
      </c>
      <c r="K102" s="2">
        <f t="shared" si="37"/>
        <v>-14912</v>
      </c>
      <c r="L102" s="2">
        <f t="shared" si="26"/>
        <v>-80.77</v>
      </c>
    </row>
    <row r="103" ht="26.1" customHeight="1" outlineLevel="1" spans="1:12">
      <c r="A103" s="2" t="s">
        <v>137</v>
      </c>
      <c r="B103" s="2">
        <v>164</v>
      </c>
      <c r="C103" s="2"/>
      <c r="D103" s="2">
        <v>137</v>
      </c>
      <c r="E103" s="2">
        <v>137</v>
      </c>
      <c r="F103" s="2" t="str">
        <f t="shared" si="36"/>
        <v/>
      </c>
      <c r="G103" s="2">
        <f t="shared" si="33"/>
        <v>100</v>
      </c>
      <c r="H103" s="2">
        <f t="shared" si="31"/>
        <v>-27</v>
      </c>
      <c r="I103" s="2">
        <f t="shared" si="38"/>
        <v>-16.46</v>
      </c>
      <c r="J103" s="2">
        <v>116</v>
      </c>
      <c r="K103" s="2">
        <f t="shared" si="37"/>
        <v>-21</v>
      </c>
      <c r="L103" s="2">
        <f t="shared" si="26"/>
        <v>-15.33</v>
      </c>
    </row>
    <row r="104" ht="26.1" customHeight="1" outlineLevel="1" spans="1:12">
      <c r="A104" s="2" t="s">
        <v>138</v>
      </c>
      <c r="B104" s="2">
        <v>2945</v>
      </c>
      <c r="C104" s="2"/>
      <c r="D104" s="2">
        <v>1848</v>
      </c>
      <c r="E104" s="2">
        <v>1848</v>
      </c>
      <c r="F104" s="2" t="str">
        <f t="shared" si="36"/>
        <v/>
      </c>
      <c r="G104" s="2">
        <f t="shared" si="33"/>
        <v>100</v>
      </c>
      <c r="H104" s="2">
        <f t="shared" si="31"/>
        <v>-1097</v>
      </c>
      <c r="I104" s="2">
        <f t="shared" si="38"/>
        <v>-37.25</v>
      </c>
      <c r="J104" s="2"/>
      <c r="K104" s="2">
        <f t="shared" si="37"/>
        <v>-1848</v>
      </c>
      <c r="L104" s="2">
        <f t="shared" si="26"/>
        <v>-100</v>
      </c>
    </row>
    <row r="105" ht="26.1" customHeight="1" outlineLevel="1" spans="1:12">
      <c r="A105" s="2" t="s">
        <v>139</v>
      </c>
      <c r="B105" s="2">
        <v>2199</v>
      </c>
      <c r="C105" s="2"/>
      <c r="D105" s="2">
        <v>51</v>
      </c>
      <c r="E105" s="2">
        <v>51</v>
      </c>
      <c r="F105" s="2" t="str">
        <f t="shared" si="36"/>
        <v/>
      </c>
      <c r="G105" s="2">
        <f t="shared" si="33"/>
        <v>100</v>
      </c>
      <c r="H105" s="2">
        <f t="shared" si="31"/>
        <v>-2148</v>
      </c>
      <c r="I105" s="2">
        <f t="shared" si="38"/>
        <v>-97.68</v>
      </c>
      <c r="J105" s="2">
        <v>730</v>
      </c>
      <c r="K105" s="2">
        <f t="shared" si="37"/>
        <v>679</v>
      </c>
      <c r="L105" s="2">
        <f t="shared" ref="L105:L117" si="39">IF(E105=0,"",ROUND(K105/E105*100,2))</f>
        <v>1331.37</v>
      </c>
    </row>
    <row r="106" ht="26.1" customHeight="1" outlineLevel="1" spans="1:12">
      <c r="A106" s="2" t="s">
        <v>140</v>
      </c>
      <c r="B106" s="2">
        <v>30</v>
      </c>
      <c r="C106" s="2"/>
      <c r="D106" s="2">
        <v>1961</v>
      </c>
      <c r="E106" s="2">
        <v>1961</v>
      </c>
      <c r="F106" s="2" t="str">
        <f t="shared" si="36"/>
        <v/>
      </c>
      <c r="G106" s="2">
        <f t="shared" si="33"/>
        <v>100</v>
      </c>
      <c r="H106" s="2">
        <f t="shared" si="31"/>
        <v>1931</v>
      </c>
      <c r="I106" s="2">
        <f t="shared" si="38"/>
        <v>6436.67</v>
      </c>
      <c r="J106" s="2"/>
      <c r="K106" s="2">
        <f t="shared" si="37"/>
        <v>-1961</v>
      </c>
      <c r="L106" s="2">
        <f t="shared" si="39"/>
        <v>-100</v>
      </c>
    </row>
    <row r="107" ht="26.1" customHeight="1" outlineLevel="1" spans="1:12">
      <c r="A107" s="2" t="s">
        <v>141</v>
      </c>
      <c r="B107" s="2">
        <v>20</v>
      </c>
      <c r="C107" s="2"/>
      <c r="D107" s="2">
        <v>1561</v>
      </c>
      <c r="E107" s="2">
        <v>1561</v>
      </c>
      <c r="F107" s="2" t="str">
        <f t="shared" si="36"/>
        <v/>
      </c>
      <c r="G107" s="2">
        <f t="shared" si="33"/>
        <v>100</v>
      </c>
      <c r="H107" s="2">
        <f t="shared" si="31"/>
        <v>1541</v>
      </c>
      <c r="I107" s="2">
        <f t="shared" si="38"/>
        <v>7705</v>
      </c>
      <c r="J107" s="2"/>
      <c r="K107" s="2">
        <f t="shared" si="37"/>
        <v>-1561</v>
      </c>
      <c r="L107" s="2">
        <f t="shared" si="39"/>
        <v>-100</v>
      </c>
    </row>
    <row r="108" ht="26.1" customHeight="1" outlineLevel="1" spans="1:12">
      <c r="A108" s="2" t="s">
        <v>142</v>
      </c>
      <c r="B108" s="2">
        <v>1374</v>
      </c>
      <c r="C108" s="2"/>
      <c r="D108" s="2"/>
      <c r="E108" s="2"/>
      <c r="F108" s="2" t="str">
        <f t="shared" si="36"/>
        <v/>
      </c>
      <c r="G108" s="2" t="str">
        <f t="shared" si="33"/>
        <v/>
      </c>
      <c r="H108" s="2">
        <f t="shared" si="31"/>
        <v>-1374</v>
      </c>
      <c r="I108" s="2">
        <f t="shared" si="38"/>
        <v>-100</v>
      </c>
      <c r="J108" s="2"/>
      <c r="K108" s="2">
        <f t="shared" si="37"/>
        <v>0</v>
      </c>
      <c r="L108" s="2" t="str">
        <f t="shared" si="39"/>
        <v/>
      </c>
    </row>
    <row r="109" ht="26.1" customHeight="1" outlineLevel="1" spans="1:12">
      <c r="A109" s="2" t="s">
        <v>143</v>
      </c>
      <c r="B109" s="2"/>
      <c r="C109" s="2">
        <v>6</v>
      </c>
      <c r="D109" s="2">
        <v>6</v>
      </c>
      <c r="E109" s="2">
        <v>6</v>
      </c>
      <c r="F109" s="2">
        <f t="shared" si="36"/>
        <v>100</v>
      </c>
      <c r="G109" s="2">
        <f t="shared" si="33"/>
        <v>100</v>
      </c>
      <c r="H109" s="2">
        <f t="shared" si="31"/>
        <v>6</v>
      </c>
      <c r="I109" s="2" t="str">
        <f t="shared" si="38"/>
        <v/>
      </c>
      <c r="J109" s="2">
        <v>8</v>
      </c>
      <c r="K109" s="2">
        <f t="shared" si="37"/>
        <v>2</v>
      </c>
      <c r="L109" s="2">
        <f t="shared" si="39"/>
        <v>33.33</v>
      </c>
    </row>
    <row r="110" ht="26.1" customHeight="1" outlineLevel="1" spans="1:12">
      <c r="A110" s="2" t="s">
        <v>144</v>
      </c>
      <c r="B110" s="2">
        <v>35</v>
      </c>
      <c r="C110" s="2">
        <v>93</v>
      </c>
      <c r="D110" s="2">
        <v>96</v>
      </c>
      <c r="E110" s="2">
        <v>96</v>
      </c>
      <c r="F110" s="2">
        <f t="shared" si="36"/>
        <v>103.23</v>
      </c>
      <c r="G110" s="2">
        <f t="shared" si="33"/>
        <v>100</v>
      </c>
      <c r="H110" s="2">
        <f t="shared" si="31"/>
        <v>61</v>
      </c>
      <c r="I110" s="2">
        <f t="shared" si="38"/>
        <v>174.29</v>
      </c>
      <c r="J110" s="2">
        <v>31</v>
      </c>
      <c r="K110" s="2">
        <f t="shared" si="37"/>
        <v>-65</v>
      </c>
      <c r="L110" s="2">
        <f t="shared" si="39"/>
        <v>-67.71</v>
      </c>
    </row>
    <row r="111" ht="26.1" customHeight="1" outlineLevel="1" spans="1:12">
      <c r="A111" s="2" t="s">
        <v>78</v>
      </c>
      <c r="B111" s="2">
        <v>1620</v>
      </c>
      <c r="C111" s="2"/>
      <c r="D111" s="2">
        <v>100</v>
      </c>
      <c r="E111" s="2">
        <v>100</v>
      </c>
      <c r="F111" s="2" t="str">
        <f t="shared" si="36"/>
        <v/>
      </c>
      <c r="G111" s="2">
        <f t="shared" si="33"/>
        <v>100</v>
      </c>
      <c r="H111" s="2">
        <f t="shared" si="31"/>
        <v>-1520</v>
      </c>
      <c r="I111" s="2">
        <f t="shared" si="38"/>
        <v>-93.83</v>
      </c>
      <c r="J111" s="2"/>
      <c r="K111" s="2">
        <f t="shared" si="37"/>
        <v>-100</v>
      </c>
      <c r="L111" s="2">
        <f t="shared" si="39"/>
        <v>-100</v>
      </c>
    </row>
    <row r="112" ht="26.1" customHeight="1" spans="1:12">
      <c r="A112" s="2" t="s">
        <v>145</v>
      </c>
      <c r="B112" s="2"/>
      <c r="C112" s="2"/>
      <c r="D112" s="2"/>
      <c r="E112" s="2"/>
      <c r="F112" s="2" t="str">
        <f t="shared" si="36"/>
        <v/>
      </c>
      <c r="G112" s="2" t="str">
        <f t="shared" si="33"/>
        <v/>
      </c>
      <c r="H112" s="2">
        <f t="shared" si="31"/>
        <v>0</v>
      </c>
      <c r="I112" s="2" t="str">
        <f t="shared" si="38"/>
        <v/>
      </c>
      <c r="J112" s="2"/>
      <c r="K112" s="2">
        <f t="shared" si="37"/>
        <v>0</v>
      </c>
      <c r="L112" s="2" t="str">
        <f t="shared" si="39"/>
        <v/>
      </c>
    </row>
    <row r="113" ht="26.1" customHeight="1" spans="1:12">
      <c r="A113" s="2" t="s">
        <v>146</v>
      </c>
      <c r="B113" s="2">
        <v>8733</v>
      </c>
      <c r="C113" s="2">
        <v>9940</v>
      </c>
      <c r="D113" s="2">
        <v>10128</v>
      </c>
      <c r="E113" s="2">
        <v>10128</v>
      </c>
      <c r="F113" s="2">
        <f t="shared" si="36"/>
        <v>101.89</v>
      </c>
      <c r="G113" s="2">
        <f t="shared" si="33"/>
        <v>100</v>
      </c>
      <c r="H113" s="2">
        <f t="shared" si="31"/>
        <v>1395</v>
      </c>
      <c r="I113" s="2">
        <f t="shared" si="38"/>
        <v>15.97</v>
      </c>
      <c r="J113" s="2">
        <v>24063</v>
      </c>
      <c r="K113" s="2">
        <f t="shared" si="37"/>
        <v>13935</v>
      </c>
      <c r="L113" s="2">
        <f t="shared" si="39"/>
        <v>137.59</v>
      </c>
    </row>
    <row r="114" ht="26.1" customHeight="1" spans="1:12">
      <c r="A114" s="2" t="s">
        <v>147</v>
      </c>
      <c r="B114" s="2">
        <v>2000</v>
      </c>
      <c r="C114" s="2">
        <v>72950</v>
      </c>
      <c r="D114" s="2">
        <v>6000</v>
      </c>
      <c r="E114" s="2">
        <v>6000</v>
      </c>
      <c r="F114" s="2">
        <f t="shared" si="36"/>
        <v>8.22</v>
      </c>
      <c r="G114" s="2">
        <f t="shared" si="33"/>
        <v>100</v>
      </c>
      <c r="H114" s="2">
        <f t="shared" si="31"/>
        <v>4000</v>
      </c>
      <c r="I114" s="2">
        <f t="shared" si="38"/>
        <v>200</v>
      </c>
      <c r="J114" s="2">
        <v>66665</v>
      </c>
      <c r="K114" s="2">
        <f t="shared" si="37"/>
        <v>60665</v>
      </c>
      <c r="L114" s="2">
        <f t="shared" si="39"/>
        <v>1011.08</v>
      </c>
    </row>
    <row r="115" ht="26.1" customHeight="1" spans="1:12">
      <c r="A115" s="2" t="s">
        <v>148</v>
      </c>
      <c r="B115" s="2">
        <v>2872</v>
      </c>
      <c r="C115" s="2">
        <v>1423</v>
      </c>
      <c r="D115" s="2">
        <v>1423</v>
      </c>
      <c r="E115" s="2">
        <v>1423</v>
      </c>
      <c r="F115" s="2">
        <f t="shared" si="36"/>
        <v>100</v>
      </c>
      <c r="G115" s="2">
        <f t="shared" si="33"/>
        <v>100</v>
      </c>
      <c r="H115" s="2">
        <f t="shared" si="31"/>
        <v>-1449</v>
      </c>
      <c r="I115" s="2">
        <f t="shared" si="38"/>
        <v>-50.45</v>
      </c>
      <c r="J115" s="2">
        <v>3300</v>
      </c>
      <c r="K115" s="2">
        <f t="shared" si="37"/>
        <v>1877</v>
      </c>
      <c r="L115" s="2">
        <f t="shared" si="39"/>
        <v>131.9</v>
      </c>
    </row>
    <row r="116" ht="26.1" customHeight="1" spans="1:12">
      <c r="A116" s="2" t="s">
        <v>149</v>
      </c>
      <c r="B116" s="2">
        <v>16865</v>
      </c>
      <c r="C116" s="2">
        <v>13400</v>
      </c>
      <c r="D116" s="2">
        <v>21894</v>
      </c>
      <c r="E116" s="2">
        <v>21894</v>
      </c>
      <c r="F116" s="2">
        <f t="shared" si="36"/>
        <v>163.39</v>
      </c>
      <c r="G116" s="2">
        <f t="shared" si="33"/>
        <v>100</v>
      </c>
      <c r="H116" s="2">
        <f t="shared" si="31"/>
        <v>5029</v>
      </c>
      <c r="I116" s="2">
        <f t="shared" si="38"/>
        <v>29.82</v>
      </c>
      <c r="J116" s="2">
        <v>7100</v>
      </c>
      <c r="K116" s="2">
        <f t="shared" si="37"/>
        <v>-14794</v>
      </c>
      <c r="L116" s="2">
        <f t="shared" si="39"/>
        <v>-67.57</v>
      </c>
    </row>
    <row r="117" ht="26.1" customHeight="1" spans="1:12">
      <c r="A117" s="2" t="s">
        <v>150</v>
      </c>
      <c r="B117" s="2">
        <f>SUM(B6,B46)</f>
        <v>308712</v>
      </c>
      <c r="C117" s="2">
        <f>SUM(C6,C46)</f>
        <v>335212</v>
      </c>
      <c r="D117" s="2">
        <f>SUM(D6,D46)</f>
        <v>352927</v>
      </c>
      <c r="E117" s="2">
        <f>SUM(E6,E46)</f>
        <v>339271</v>
      </c>
      <c r="F117" s="2">
        <f t="shared" si="36"/>
        <v>101.21</v>
      </c>
      <c r="G117" s="2">
        <f t="shared" si="33"/>
        <v>96.13</v>
      </c>
      <c r="H117" s="2">
        <f t="shared" si="31"/>
        <v>30559</v>
      </c>
      <c r="I117" s="2">
        <f t="shared" si="38"/>
        <v>9.9</v>
      </c>
      <c r="J117" s="2">
        <f>SUM(J6,J46)</f>
        <v>350206</v>
      </c>
      <c r="K117" s="2">
        <f t="shared" si="37"/>
        <v>10935</v>
      </c>
      <c r="L117" s="2">
        <f t="shared" si="39"/>
        <v>3.22</v>
      </c>
    </row>
  </sheetData>
  <mergeCells count="14">
    <mergeCell ref="A1:L1"/>
    <mergeCell ref="K2:L2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279861111111111" right="0.349305555555556" top="0.589583333333333" bottom="0.589583333333333" header="0.239583333333333" footer="0.389583333333333"/>
  <pageSetup paperSize="9" scale="80" orientation="landscape" useFirstPageNumber="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710"/>
  <sheetViews>
    <sheetView showGridLines="0" showZeros="0" workbookViewId="0">
      <pane xSplit="3" ySplit="5" topLeftCell="D574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4.25"/>
  <cols>
    <col min="1" max="1" width="9.125" customWidth="1"/>
    <col min="2" max="2" width="5.625" customWidth="1"/>
    <col min="3" max="3" width="43.125" customWidth="1"/>
    <col min="4" max="4" width="12.75" customWidth="1"/>
    <col min="5" max="7" width="9.75" customWidth="1"/>
    <col min="8" max="8" width="11.5" hidden="1" customWidth="1"/>
    <col min="9" max="9" width="9" customWidth="1"/>
    <col min="10" max="10" width="9.75" customWidth="1"/>
    <col min="11" max="11" width="11.125" customWidth="1"/>
    <col min="12" max="13" width="9.75" customWidth="1"/>
    <col min="14" max="14" width="10.875" customWidth="1"/>
  </cols>
  <sheetData>
    <row r="1" ht="33" customHeight="1" spans="1:14">
      <c r="A1" s="5" t="s">
        <v>151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8" customHeight="1" spans="14:14">
      <c r="N2" t="s">
        <v>152</v>
      </c>
    </row>
    <row r="3" ht="23.1" customHeight="1" spans="1:15">
      <c r="A3" s="2" t="s">
        <v>153</v>
      </c>
      <c r="B3" s="2" t="s">
        <v>154</v>
      </c>
      <c r="C3" s="2" t="s">
        <v>25</v>
      </c>
      <c r="D3" s="2" t="s">
        <v>26</v>
      </c>
      <c r="E3" s="7" t="s">
        <v>27</v>
      </c>
      <c r="F3" s="7"/>
      <c r="G3" s="7"/>
      <c r="H3" s="7"/>
      <c r="I3" s="7"/>
      <c r="J3" s="7"/>
      <c r="K3" s="7"/>
      <c r="L3" s="7" t="s">
        <v>28</v>
      </c>
      <c r="M3" s="7"/>
      <c r="N3" s="7"/>
      <c r="O3" s="6"/>
    </row>
    <row r="4" ht="23.1" customHeight="1" spans="1:15">
      <c r="A4" s="2"/>
      <c r="B4" s="2"/>
      <c r="C4" s="2"/>
      <c r="D4" s="2"/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/>
      <c r="L4" s="2" t="s">
        <v>35</v>
      </c>
      <c r="M4" s="2" t="s">
        <v>155</v>
      </c>
      <c r="N4" s="2"/>
      <c r="O4" s="6"/>
    </row>
    <row r="5" ht="18" customHeight="1" spans="1:15">
      <c r="A5" s="2"/>
      <c r="B5" s="2"/>
      <c r="C5" s="2"/>
      <c r="D5" s="2"/>
      <c r="E5" s="2"/>
      <c r="F5" s="2"/>
      <c r="G5" s="2"/>
      <c r="H5" s="2"/>
      <c r="I5" s="2"/>
      <c r="J5" s="2" t="s">
        <v>37</v>
      </c>
      <c r="K5" s="2" t="s">
        <v>38</v>
      </c>
      <c r="L5" s="2"/>
      <c r="M5" s="2" t="s">
        <v>37</v>
      </c>
      <c r="N5" s="2" t="s">
        <v>38</v>
      </c>
      <c r="O5" s="6"/>
    </row>
    <row r="6" ht="20.1" customHeight="1" spans="1:15">
      <c r="A6" s="2"/>
      <c r="B6" s="2"/>
      <c r="C6" s="2" t="s">
        <v>156</v>
      </c>
      <c r="D6" s="2">
        <v>276473</v>
      </c>
      <c r="E6" s="2">
        <v>313428</v>
      </c>
      <c r="F6" s="2">
        <v>313867</v>
      </c>
      <c r="G6" s="2">
        <v>289784</v>
      </c>
      <c r="H6" s="2">
        <v>92.46</v>
      </c>
      <c r="I6" s="2">
        <v>92.33</v>
      </c>
      <c r="J6" s="2">
        <v>13311</v>
      </c>
      <c r="K6" s="2">
        <v>4.81</v>
      </c>
      <c r="L6" s="2">
        <v>333636</v>
      </c>
      <c r="M6" s="2">
        <v>20208</v>
      </c>
      <c r="N6" s="2">
        <v>6.45</v>
      </c>
      <c r="O6" s="6"/>
    </row>
    <row r="7" ht="20.1" customHeight="1" spans="1:15">
      <c r="A7" s="2">
        <v>201</v>
      </c>
      <c r="B7" s="2"/>
      <c r="C7" s="2" t="s">
        <v>157</v>
      </c>
      <c r="D7" s="2">
        <v>26813</v>
      </c>
      <c r="E7" s="2">
        <v>28539</v>
      </c>
      <c r="F7" s="2">
        <v>27972</v>
      </c>
      <c r="G7" s="2">
        <v>27850</v>
      </c>
      <c r="H7" s="2">
        <v>97.59</v>
      </c>
      <c r="I7" s="2">
        <v>99.56</v>
      </c>
      <c r="J7" s="2">
        <v>1037</v>
      </c>
      <c r="K7" s="2">
        <v>3.87</v>
      </c>
      <c r="L7" s="2">
        <v>27562</v>
      </c>
      <c r="M7" s="2">
        <v>-977</v>
      </c>
      <c r="N7" s="2">
        <v>-3.42</v>
      </c>
      <c r="O7" s="6"/>
    </row>
    <row r="8" ht="20.1" customHeight="1" outlineLevel="1" spans="1:15">
      <c r="A8" s="2">
        <v>20101</v>
      </c>
      <c r="B8" s="2"/>
      <c r="C8" s="2" t="s">
        <v>158</v>
      </c>
      <c r="D8" s="2">
        <v>583</v>
      </c>
      <c r="E8" s="2">
        <v>582</v>
      </c>
      <c r="F8" s="2">
        <v>539</v>
      </c>
      <c r="G8" s="2">
        <v>539</v>
      </c>
      <c r="H8" s="2">
        <v>92.61</v>
      </c>
      <c r="I8" s="2">
        <v>100</v>
      </c>
      <c r="J8" s="2">
        <v>-44</v>
      </c>
      <c r="K8" s="2">
        <v>-7.55</v>
      </c>
      <c r="L8" s="2">
        <v>756</v>
      </c>
      <c r="M8" s="2">
        <v>174</v>
      </c>
      <c r="N8" s="2">
        <v>29.9</v>
      </c>
      <c r="O8" s="6"/>
    </row>
    <row r="9" ht="20.1" customHeight="1" outlineLevel="2" spans="1:15">
      <c r="A9" s="2">
        <v>2010101</v>
      </c>
      <c r="B9" s="2">
        <v>1</v>
      </c>
      <c r="C9" s="2" t="s">
        <v>159</v>
      </c>
      <c r="D9" s="2">
        <v>399</v>
      </c>
      <c r="E9" s="2">
        <v>322</v>
      </c>
      <c r="F9" s="2">
        <v>361</v>
      </c>
      <c r="G9" s="2">
        <v>361</v>
      </c>
      <c r="H9" s="2">
        <v>112.11</v>
      </c>
      <c r="I9" s="2">
        <v>100</v>
      </c>
      <c r="J9" s="2">
        <v>-38</v>
      </c>
      <c r="K9" s="2">
        <v>-9.52</v>
      </c>
      <c r="L9" s="2">
        <v>570</v>
      </c>
      <c r="M9" s="2">
        <v>248</v>
      </c>
      <c r="N9" s="2">
        <v>77.02</v>
      </c>
      <c r="O9" s="6"/>
    </row>
    <row r="10" ht="20.1" customHeight="1" outlineLevel="2" spans="1:15">
      <c r="A10" s="2">
        <v>2010102</v>
      </c>
      <c r="B10" s="2">
        <v>1</v>
      </c>
      <c r="C10" s="2" t="s">
        <v>160</v>
      </c>
      <c r="D10" s="2">
        <v>139</v>
      </c>
      <c r="E10" s="2">
        <v>170</v>
      </c>
      <c r="F10" s="2">
        <v>128</v>
      </c>
      <c r="G10" s="2">
        <v>128</v>
      </c>
      <c r="H10" s="2">
        <v>75.29</v>
      </c>
      <c r="I10" s="2">
        <v>100</v>
      </c>
      <c r="J10" s="2">
        <v>-11</v>
      </c>
      <c r="K10" s="2">
        <v>-7.91</v>
      </c>
      <c r="L10" s="2">
        <v>74</v>
      </c>
      <c r="M10" s="2">
        <v>-96</v>
      </c>
      <c r="N10" s="2">
        <v>-56.47</v>
      </c>
      <c r="O10" s="6"/>
    </row>
    <row r="11" ht="20.1" customHeight="1" outlineLevel="2" spans="1:15">
      <c r="A11" s="2">
        <v>2010104</v>
      </c>
      <c r="B11" s="2">
        <v>1</v>
      </c>
      <c r="C11" s="2" t="s">
        <v>161</v>
      </c>
      <c r="D11" s="2">
        <v>30</v>
      </c>
      <c r="E11" s="2">
        <v>31</v>
      </c>
      <c r="F11" s="2">
        <v>12</v>
      </c>
      <c r="G11" s="2">
        <v>12</v>
      </c>
      <c r="H11" s="2">
        <v>38.71</v>
      </c>
      <c r="I11" s="2">
        <v>100</v>
      </c>
      <c r="J11" s="2">
        <v>-18</v>
      </c>
      <c r="K11" s="2">
        <v>-60</v>
      </c>
      <c r="L11" s="2">
        <v>75</v>
      </c>
      <c r="M11" s="2">
        <v>44</v>
      </c>
      <c r="N11" s="2">
        <v>141.94</v>
      </c>
      <c r="O11" s="6"/>
    </row>
    <row r="12" ht="20.1" customHeight="1" outlineLevel="2" spans="1:15">
      <c r="A12" s="2">
        <v>2010105</v>
      </c>
      <c r="B12" s="2">
        <v>1</v>
      </c>
      <c r="C12" s="2" t="s">
        <v>162</v>
      </c>
      <c r="D12" s="2"/>
      <c r="E12" s="2">
        <v>0</v>
      </c>
      <c r="F12" s="2">
        <v>10</v>
      </c>
      <c r="G12" s="2">
        <v>10</v>
      </c>
      <c r="H12" s="2" t="s">
        <v>163</v>
      </c>
      <c r="I12" s="2">
        <v>100</v>
      </c>
      <c r="J12" s="2">
        <v>10</v>
      </c>
      <c r="K12" s="2" t="s">
        <v>163</v>
      </c>
      <c r="L12" s="2">
        <v>0</v>
      </c>
      <c r="M12" s="2">
        <v>0</v>
      </c>
      <c r="N12" s="2" t="s">
        <v>163</v>
      </c>
      <c r="O12" s="6"/>
    </row>
    <row r="13" ht="20.1" customHeight="1" outlineLevel="2" spans="1:15">
      <c r="A13" s="2">
        <v>2010106</v>
      </c>
      <c r="B13" s="2">
        <v>1</v>
      </c>
      <c r="C13" s="2" t="s">
        <v>164</v>
      </c>
      <c r="D13" s="2">
        <v>0</v>
      </c>
      <c r="E13" s="2">
        <v>4</v>
      </c>
      <c r="F13" s="2">
        <v>1</v>
      </c>
      <c r="G13" s="2">
        <v>1</v>
      </c>
      <c r="H13" s="2">
        <v>25</v>
      </c>
      <c r="I13" s="2">
        <v>100</v>
      </c>
      <c r="J13" s="2">
        <v>1</v>
      </c>
      <c r="K13" s="2" t="s">
        <v>163</v>
      </c>
      <c r="L13" s="2">
        <v>0</v>
      </c>
      <c r="M13" s="2">
        <v>-4</v>
      </c>
      <c r="N13" s="2">
        <v>-100</v>
      </c>
      <c r="O13" s="6"/>
    </row>
    <row r="14" ht="20.1" customHeight="1" outlineLevel="2" spans="1:15">
      <c r="A14" s="2">
        <v>2010107</v>
      </c>
      <c r="B14" s="2">
        <v>1</v>
      </c>
      <c r="C14" s="2" t="s">
        <v>165</v>
      </c>
      <c r="D14" s="2">
        <v>15</v>
      </c>
      <c r="E14" s="2">
        <v>40</v>
      </c>
      <c r="F14" s="2">
        <v>15</v>
      </c>
      <c r="G14" s="2">
        <v>15</v>
      </c>
      <c r="H14" s="2">
        <v>37.5</v>
      </c>
      <c r="I14" s="2">
        <v>100</v>
      </c>
      <c r="J14" s="2">
        <v>0</v>
      </c>
      <c r="K14" s="2">
        <v>0</v>
      </c>
      <c r="L14" s="2">
        <v>37</v>
      </c>
      <c r="M14" s="2">
        <v>-3</v>
      </c>
      <c r="N14" s="2">
        <v>-7.5</v>
      </c>
      <c r="O14" s="6"/>
    </row>
    <row r="15" ht="20.1" customHeight="1" outlineLevel="2" spans="1:15">
      <c r="A15" s="2">
        <v>2010199</v>
      </c>
      <c r="B15" s="2">
        <v>1</v>
      </c>
      <c r="C15" s="2" t="s">
        <v>166</v>
      </c>
      <c r="D15" s="2">
        <v>0</v>
      </c>
      <c r="E15" s="2">
        <v>15</v>
      </c>
      <c r="F15" s="2">
        <v>12</v>
      </c>
      <c r="G15" s="2">
        <v>12</v>
      </c>
      <c r="H15" s="2">
        <v>80</v>
      </c>
      <c r="I15" s="2">
        <v>100</v>
      </c>
      <c r="J15" s="2">
        <v>12</v>
      </c>
      <c r="K15" s="2" t="s">
        <v>163</v>
      </c>
      <c r="L15" s="2">
        <v>0</v>
      </c>
      <c r="M15" s="2">
        <v>-15</v>
      </c>
      <c r="N15" s="2">
        <v>-100</v>
      </c>
      <c r="O15" s="6"/>
    </row>
    <row r="16" ht="20.1" customHeight="1" outlineLevel="1" spans="1:15">
      <c r="A16" s="2">
        <v>20102</v>
      </c>
      <c r="B16" s="2"/>
      <c r="C16" s="2" t="s">
        <v>167</v>
      </c>
      <c r="D16" s="2">
        <v>397</v>
      </c>
      <c r="E16" s="2">
        <v>400</v>
      </c>
      <c r="F16" s="2">
        <v>365</v>
      </c>
      <c r="G16" s="2">
        <v>360</v>
      </c>
      <c r="H16" s="2">
        <v>90</v>
      </c>
      <c r="I16" s="2">
        <v>98.63</v>
      </c>
      <c r="J16" s="2">
        <v>-37</v>
      </c>
      <c r="K16" s="2">
        <v>-9.32</v>
      </c>
      <c r="L16" s="2">
        <v>382</v>
      </c>
      <c r="M16" s="2">
        <v>-18</v>
      </c>
      <c r="N16" s="2">
        <v>-4.5</v>
      </c>
      <c r="O16" s="6"/>
    </row>
    <row r="17" ht="20.1" customHeight="1" outlineLevel="2" spans="1:15">
      <c r="A17" s="2">
        <v>2010201</v>
      </c>
      <c r="B17" s="2">
        <v>1</v>
      </c>
      <c r="C17" s="2" t="s">
        <v>159</v>
      </c>
      <c r="D17" s="2">
        <v>263</v>
      </c>
      <c r="E17" s="2">
        <v>256</v>
      </c>
      <c r="F17" s="2">
        <v>277</v>
      </c>
      <c r="G17" s="2">
        <v>277</v>
      </c>
      <c r="H17" s="2">
        <v>108.2</v>
      </c>
      <c r="I17" s="2">
        <v>100</v>
      </c>
      <c r="J17" s="2">
        <v>14</v>
      </c>
      <c r="K17" s="2">
        <v>5.32</v>
      </c>
      <c r="L17" s="2">
        <v>228</v>
      </c>
      <c r="M17" s="2">
        <v>-28</v>
      </c>
      <c r="N17" s="2">
        <v>-10.94</v>
      </c>
      <c r="O17" s="6"/>
    </row>
    <row r="18" ht="20.1" customHeight="1" outlineLevel="2" spans="1:15">
      <c r="A18" s="2">
        <v>2010202</v>
      </c>
      <c r="B18" s="2">
        <v>1</v>
      </c>
      <c r="C18" s="2" t="s">
        <v>160</v>
      </c>
      <c r="D18" s="2">
        <v>80</v>
      </c>
      <c r="E18" s="2">
        <v>144</v>
      </c>
      <c r="F18" s="2">
        <v>83</v>
      </c>
      <c r="G18" s="2">
        <v>83</v>
      </c>
      <c r="H18" s="2">
        <v>57.64</v>
      </c>
      <c r="I18" s="2">
        <v>100</v>
      </c>
      <c r="J18" s="2">
        <v>3</v>
      </c>
      <c r="K18" s="2">
        <v>3.75</v>
      </c>
      <c r="L18" s="2">
        <v>84</v>
      </c>
      <c r="M18" s="2">
        <v>-60</v>
      </c>
      <c r="N18" s="2">
        <v>-41.67</v>
      </c>
      <c r="O18" s="6"/>
    </row>
    <row r="19" ht="20.1" customHeight="1" outlineLevel="2" spans="1:15">
      <c r="A19" s="2">
        <v>2010204</v>
      </c>
      <c r="B19" s="2">
        <v>1</v>
      </c>
      <c r="C19" s="2" t="s">
        <v>168</v>
      </c>
      <c r="D19" s="2">
        <v>54</v>
      </c>
      <c r="E19" s="2">
        <v>0</v>
      </c>
      <c r="F19" s="2">
        <v>0</v>
      </c>
      <c r="G19" s="2">
        <v>0</v>
      </c>
      <c r="H19" s="2" t="s">
        <v>163</v>
      </c>
      <c r="I19" s="2" t="s">
        <v>163</v>
      </c>
      <c r="J19" s="2">
        <v>-54</v>
      </c>
      <c r="K19" s="2">
        <v>-100</v>
      </c>
      <c r="L19" s="2">
        <v>35</v>
      </c>
      <c r="M19" s="2">
        <v>35</v>
      </c>
      <c r="N19" s="2" t="s">
        <v>163</v>
      </c>
      <c r="O19" s="6"/>
    </row>
    <row r="20" ht="20.1" customHeight="1" outlineLevel="1" spans="1:15">
      <c r="A20" s="2">
        <v>20103</v>
      </c>
      <c r="B20" s="2"/>
      <c r="C20" s="2" t="s">
        <v>169</v>
      </c>
      <c r="D20" s="2">
        <v>14714</v>
      </c>
      <c r="E20" s="2">
        <v>14675</v>
      </c>
      <c r="F20" s="2">
        <v>14996</v>
      </c>
      <c r="G20" s="2">
        <v>14996</v>
      </c>
      <c r="H20" s="2">
        <v>102.19</v>
      </c>
      <c r="I20" s="2">
        <v>100</v>
      </c>
      <c r="J20" s="2">
        <v>282</v>
      </c>
      <c r="K20" s="2">
        <v>1.92</v>
      </c>
      <c r="L20" s="2">
        <v>15006</v>
      </c>
      <c r="M20" s="2">
        <v>331</v>
      </c>
      <c r="N20" s="2">
        <v>2.26</v>
      </c>
      <c r="O20" s="6"/>
    </row>
    <row r="21" ht="20.1" customHeight="1" outlineLevel="2" spans="1:15">
      <c r="A21" s="2">
        <v>2010301</v>
      </c>
      <c r="B21" s="2">
        <v>1</v>
      </c>
      <c r="C21" s="2" t="s">
        <v>159</v>
      </c>
      <c r="D21" s="2">
        <v>13531</v>
      </c>
      <c r="E21" s="2">
        <v>13397</v>
      </c>
      <c r="F21" s="2">
        <v>13812</v>
      </c>
      <c r="G21" s="2">
        <v>13812</v>
      </c>
      <c r="H21" s="2">
        <v>103.1</v>
      </c>
      <c r="I21" s="2">
        <v>100</v>
      </c>
      <c r="J21" s="2">
        <v>281</v>
      </c>
      <c r="K21" s="2">
        <v>2.08</v>
      </c>
      <c r="L21" s="2">
        <v>14004</v>
      </c>
      <c r="M21" s="2">
        <v>607</v>
      </c>
      <c r="N21" s="2">
        <v>4.53</v>
      </c>
      <c r="O21" s="6"/>
    </row>
    <row r="22" ht="20.1" customHeight="1" outlineLevel="2" spans="1:15">
      <c r="A22" s="2">
        <v>2010302</v>
      </c>
      <c r="B22" s="2">
        <v>1</v>
      </c>
      <c r="C22" s="2" t="s">
        <v>160</v>
      </c>
      <c r="D22" s="2">
        <v>867</v>
      </c>
      <c r="E22" s="2">
        <v>778</v>
      </c>
      <c r="F22" s="2">
        <v>758</v>
      </c>
      <c r="G22" s="2">
        <v>758</v>
      </c>
      <c r="H22" s="2">
        <v>97.43</v>
      </c>
      <c r="I22" s="2">
        <v>100</v>
      </c>
      <c r="J22" s="2">
        <v>-109</v>
      </c>
      <c r="K22" s="2">
        <v>-12.57</v>
      </c>
      <c r="L22" s="2">
        <v>433</v>
      </c>
      <c r="M22" s="2">
        <v>-345</v>
      </c>
      <c r="N22" s="2">
        <v>-44.34</v>
      </c>
      <c r="O22" s="6"/>
    </row>
    <row r="23" ht="20.1" customHeight="1" outlineLevel="2" spans="1:15">
      <c r="A23" s="2">
        <v>2010303</v>
      </c>
      <c r="B23" s="2">
        <v>1</v>
      </c>
      <c r="C23" s="2" t="s">
        <v>170</v>
      </c>
      <c r="D23" s="2">
        <v>285</v>
      </c>
      <c r="E23" s="2">
        <v>470</v>
      </c>
      <c r="F23" s="2">
        <v>421</v>
      </c>
      <c r="G23" s="2">
        <v>421</v>
      </c>
      <c r="H23" s="2">
        <v>89.57</v>
      </c>
      <c r="I23" s="2">
        <v>100</v>
      </c>
      <c r="J23" s="2">
        <v>136</v>
      </c>
      <c r="K23" s="2">
        <v>47.72</v>
      </c>
      <c r="L23" s="2">
        <v>558</v>
      </c>
      <c r="M23" s="2">
        <v>88</v>
      </c>
      <c r="N23" s="2">
        <v>18.72</v>
      </c>
      <c r="O23" s="6"/>
    </row>
    <row r="24" ht="20.1" customHeight="1" outlineLevel="2" spans="1:15">
      <c r="A24" s="2">
        <v>2010306</v>
      </c>
      <c r="B24" s="2">
        <v>1</v>
      </c>
      <c r="C24" s="2" t="s">
        <v>171</v>
      </c>
      <c r="D24" s="2">
        <v>31</v>
      </c>
      <c r="E24" s="2">
        <v>30</v>
      </c>
      <c r="F24" s="2">
        <v>5</v>
      </c>
      <c r="G24" s="2">
        <v>5</v>
      </c>
      <c r="H24" s="2">
        <v>16.67</v>
      </c>
      <c r="I24" s="2">
        <v>100</v>
      </c>
      <c r="J24" s="2">
        <v>-26</v>
      </c>
      <c r="K24" s="2">
        <v>-83.87</v>
      </c>
      <c r="L24" s="2">
        <v>11</v>
      </c>
      <c r="M24" s="2">
        <v>-19</v>
      </c>
      <c r="N24" s="2">
        <v>-63.33</v>
      </c>
      <c r="O24" s="6"/>
    </row>
    <row r="25" ht="20.1" hidden="1" customHeight="1" outlineLevel="2" spans="1:15">
      <c r="A25" s="2">
        <v>2010308</v>
      </c>
      <c r="B25" s="2">
        <v>1</v>
      </c>
      <c r="C25" s="2" t="s">
        <v>172</v>
      </c>
      <c r="D25" s="2"/>
      <c r="E25" s="2">
        <v>0</v>
      </c>
      <c r="F25" s="2">
        <v>0</v>
      </c>
      <c r="G25" s="2">
        <v>0</v>
      </c>
      <c r="H25" s="2" t="s">
        <v>163</v>
      </c>
      <c r="I25" s="2" t="s">
        <v>163</v>
      </c>
      <c r="J25" s="2">
        <v>0</v>
      </c>
      <c r="K25" s="2" t="s">
        <v>163</v>
      </c>
      <c r="L25" s="2">
        <v>0</v>
      </c>
      <c r="M25" s="2">
        <v>0</v>
      </c>
      <c r="N25" s="2" t="s">
        <v>163</v>
      </c>
      <c r="O25" s="6"/>
    </row>
    <row r="26" ht="20.1" hidden="1" customHeight="1" outlineLevel="2" spans="1:15">
      <c r="A26" s="2">
        <v>2010350</v>
      </c>
      <c r="B26" s="2">
        <v>1</v>
      </c>
      <c r="C26" s="2" t="s">
        <v>173</v>
      </c>
      <c r="D26" s="2"/>
      <c r="E26" s="2">
        <v>0</v>
      </c>
      <c r="F26" s="2">
        <v>0</v>
      </c>
      <c r="G26" s="2">
        <v>0</v>
      </c>
      <c r="H26" s="2" t="s">
        <v>163</v>
      </c>
      <c r="I26" s="2" t="s">
        <v>163</v>
      </c>
      <c r="J26" s="2">
        <v>0</v>
      </c>
      <c r="K26" s="2" t="s">
        <v>163</v>
      </c>
      <c r="L26" s="2">
        <v>0</v>
      </c>
      <c r="M26" s="2">
        <v>0</v>
      </c>
      <c r="N26" s="2" t="s">
        <v>163</v>
      </c>
      <c r="O26" s="6"/>
    </row>
    <row r="27" ht="20.1" customHeight="1" outlineLevel="1" spans="1:15">
      <c r="A27" s="2">
        <v>20104</v>
      </c>
      <c r="B27" s="2"/>
      <c r="C27" s="2" t="s">
        <v>174</v>
      </c>
      <c r="D27" s="2">
        <v>592</v>
      </c>
      <c r="E27" s="2">
        <v>526</v>
      </c>
      <c r="F27" s="2">
        <v>385</v>
      </c>
      <c r="G27" s="2">
        <v>385</v>
      </c>
      <c r="H27" s="2">
        <v>73.19</v>
      </c>
      <c r="I27" s="2">
        <v>100</v>
      </c>
      <c r="J27" s="2">
        <v>-207</v>
      </c>
      <c r="K27" s="2">
        <v>-34.97</v>
      </c>
      <c r="L27" s="2">
        <v>373</v>
      </c>
      <c r="M27" s="2">
        <v>-153</v>
      </c>
      <c r="N27" s="2">
        <v>-29.09</v>
      </c>
      <c r="O27" s="6"/>
    </row>
    <row r="28" ht="20.1" customHeight="1" outlineLevel="2" spans="1:15">
      <c r="A28" s="2">
        <v>2010401</v>
      </c>
      <c r="B28" s="2">
        <v>1</v>
      </c>
      <c r="C28" s="2" t="s">
        <v>159</v>
      </c>
      <c r="D28" s="2">
        <v>320</v>
      </c>
      <c r="E28" s="2">
        <v>368</v>
      </c>
      <c r="F28" s="2">
        <v>358</v>
      </c>
      <c r="G28" s="2">
        <v>358</v>
      </c>
      <c r="H28" s="2">
        <v>97.28</v>
      </c>
      <c r="I28" s="2">
        <v>100</v>
      </c>
      <c r="J28" s="2">
        <v>38</v>
      </c>
      <c r="K28" s="2">
        <v>11.88</v>
      </c>
      <c r="L28" s="2">
        <v>310</v>
      </c>
      <c r="M28" s="2">
        <v>-58</v>
      </c>
      <c r="N28" s="2">
        <v>-15.76</v>
      </c>
      <c r="O28" s="6"/>
    </row>
    <row r="29" ht="20.1" customHeight="1" outlineLevel="2" spans="1:15">
      <c r="A29" s="2">
        <v>2010402</v>
      </c>
      <c r="B29" s="2">
        <v>1</v>
      </c>
      <c r="C29" s="2" t="s">
        <v>160</v>
      </c>
      <c r="D29" s="2">
        <v>252</v>
      </c>
      <c r="E29" s="2">
        <v>158</v>
      </c>
      <c r="F29" s="2">
        <v>19</v>
      </c>
      <c r="G29" s="2">
        <v>19</v>
      </c>
      <c r="H29" s="2">
        <v>12.03</v>
      </c>
      <c r="I29" s="2">
        <v>100</v>
      </c>
      <c r="J29" s="2">
        <v>-233</v>
      </c>
      <c r="K29" s="2">
        <v>-92.46</v>
      </c>
      <c r="L29" s="2">
        <v>63</v>
      </c>
      <c r="M29" s="2">
        <v>-95</v>
      </c>
      <c r="N29" s="2">
        <v>-60.13</v>
      </c>
      <c r="O29" s="6"/>
    </row>
    <row r="30" ht="20.1" customHeight="1" outlineLevel="2" spans="1:15">
      <c r="A30" s="2">
        <v>2010404</v>
      </c>
      <c r="B30" s="2">
        <v>1</v>
      </c>
      <c r="C30" s="2" t="s">
        <v>175</v>
      </c>
      <c r="D30" s="2">
        <v>20</v>
      </c>
      <c r="E30" s="2">
        <v>0</v>
      </c>
      <c r="F30" s="2">
        <v>0</v>
      </c>
      <c r="G30" s="2">
        <v>0</v>
      </c>
      <c r="H30" s="2" t="s">
        <v>163</v>
      </c>
      <c r="I30" s="2" t="s">
        <v>163</v>
      </c>
      <c r="J30" s="2">
        <v>-20</v>
      </c>
      <c r="K30" s="2">
        <v>-100</v>
      </c>
      <c r="L30" s="2">
        <v>0</v>
      </c>
      <c r="M30" s="2">
        <v>0</v>
      </c>
      <c r="N30" s="2" t="s">
        <v>163</v>
      </c>
      <c r="O30" s="6"/>
    </row>
    <row r="31" ht="20.1" hidden="1" customHeight="1" outlineLevel="2" spans="1:15">
      <c r="A31" s="2">
        <v>2010408</v>
      </c>
      <c r="B31" s="2">
        <v>1</v>
      </c>
      <c r="C31" s="2" t="s">
        <v>176</v>
      </c>
      <c r="D31" s="2">
        <v>0</v>
      </c>
      <c r="E31" s="2">
        <v>0</v>
      </c>
      <c r="F31" s="2">
        <v>0</v>
      </c>
      <c r="G31" s="2">
        <v>0</v>
      </c>
      <c r="H31" s="2" t="s">
        <v>163</v>
      </c>
      <c r="I31" s="2" t="s">
        <v>163</v>
      </c>
      <c r="J31" s="2">
        <v>0</v>
      </c>
      <c r="K31" s="2" t="s">
        <v>163</v>
      </c>
      <c r="L31" s="2">
        <v>0</v>
      </c>
      <c r="M31" s="2">
        <v>0</v>
      </c>
      <c r="N31" s="2" t="s">
        <v>163</v>
      </c>
      <c r="O31" s="6"/>
    </row>
    <row r="32" ht="20.1" customHeight="1" outlineLevel="1" spans="1:15">
      <c r="A32" s="2">
        <v>20105</v>
      </c>
      <c r="B32" s="2"/>
      <c r="C32" s="2" t="s">
        <v>177</v>
      </c>
      <c r="D32" s="2">
        <v>282</v>
      </c>
      <c r="E32" s="2">
        <v>1509</v>
      </c>
      <c r="F32" s="2">
        <v>379</v>
      </c>
      <c r="G32" s="2">
        <v>349</v>
      </c>
      <c r="H32" s="2">
        <v>23.13</v>
      </c>
      <c r="I32" s="2">
        <v>92.08</v>
      </c>
      <c r="J32" s="2">
        <v>67</v>
      </c>
      <c r="K32" s="2">
        <v>23.76</v>
      </c>
      <c r="L32" s="2">
        <v>326</v>
      </c>
      <c r="M32" s="2">
        <v>-1183</v>
      </c>
      <c r="N32" s="2">
        <v>-78.4</v>
      </c>
      <c r="O32" s="6"/>
    </row>
    <row r="33" ht="20.1" customHeight="1" outlineLevel="2" spans="1:15">
      <c r="A33" s="2">
        <v>2010501</v>
      </c>
      <c r="B33" s="2">
        <v>1</v>
      </c>
      <c r="C33" s="2" t="s">
        <v>159</v>
      </c>
      <c r="D33" s="2">
        <v>241</v>
      </c>
      <c r="E33" s="2">
        <v>261</v>
      </c>
      <c r="F33" s="2">
        <v>264</v>
      </c>
      <c r="G33" s="2">
        <v>264</v>
      </c>
      <c r="H33" s="2">
        <v>101.15</v>
      </c>
      <c r="I33" s="2">
        <v>100</v>
      </c>
      <c r="J33" s="2">
        <v>23</v>
      </c>
      <c r="K33" s="2">
        <v>9.54</v>
      </c>
      <c r="L33" s="2">
        <v>244</v>
      </c>
      <c r="M33" s="2">
        <v>-17</v>
      </c>
      <c r="N33" s="2">
        <v>-6.51</v>
      </c>
      <c r="O33" s="6"/>
    </row>
    <row r="34" ht="20.1" customHeight="1" outlineLevel="2" spans="1:15">
      <c r="A34" s="2">
        <v>2010502</v>
      </c>
      <c r="B34" s="2">
        <v>1</v>
      </c>
      <c r="C34" s="2" t="s">
        <v>160</v>
      </c>
      <c r="D34" s="2">
        <v>29</v>
      </c>
      <c r="E34" s="2">
        <v>1226</v>
      </c>
      <c r="F34" s="2">
        <v>29</v>
      </c>
      <c r="G34" s="2">
        <v>29</v>
      </c>
      <c r="H34" s="2">
        <v>2.37</v>
      </c>
      <c r="I34" s="2">
        <v>100</v>
      </c>
      <c r="J34" s="2">
        <v>0</v>
      </c>
      <c r="K34" s="2">
        <v>0</v>
      </c>
      <c r="L34" s="2">
        <v>28</v>
      </c>
      <c r="M34" s="2">
        <v>-1198</v>
      </c>
      <c r="N34" s="2">
        <v>-97.72</v>
      </c>
      <c r="O34" s="6"/>
    </row>
    <row r="35" ht="20.1" customHeight="1" outlineLevel="2" spans="1:15">
      <c r="A35" s="2">
        <v>2010505</v>
      </c>
      <c r="B35" s="2">
        <v>1</v>
      </c>
      <c r="C35" s="2" t="s">
        <v>178</v>
      </c>
      <c r="D35" s="2">
        <v>3</v>
      </c>
      <c r="E35" s="2">
        <v>6</v>
      </c>
      <c r="F35" s="2">
        <v>26</v>
      </c>
      <c r="G35" s="2">
        <v>26</v>
      </c>
      <c r="H35" s="2">
        <v>433.33</v>
      </c>
      <c r="I35" s="2">
        <v>100</v>
      </c>
      <c r="J35" s="2">
        <v>23</v>
      </c>
      <c r="K35" s="2">
        <v>766.67</v>
      </c>
      <c r="L35" s="2">
        <v>2</v>
      </c>
      <c r="M35" s="2">
        <v>-4</v>
      </c>
      <c r="N35" s="2">
        <v>-66.67</v>
      </c>
      <c r="O35" s="6"/>
    </row>
    <row r="36" ht="20.1" hidden="1" customHeight="1" outlineLevel="2" spans="1:15">
      <c r="A36" s="2">
        <v>2010506</v>
      </c>
      <c r="B36" s="2">
        <v>1</v>
      </c>
      <c r="C36" s="2" t="s">
        <v>179</v>
      </c>
      <c r="D36" s="2">
        <v>0</v>
      </c>
      <c r="E36" s="2">
        <v>0</v>
      </c>
      <c r="F36" s="2">
        <v>0</v>
      </c>
      <c r="G36" s="2">
        <v>0</v>
      </c>
      <c r="H36" s="2" t="s">
        <v>163</v>
      </c>
      <c r="I36" s="2" t="s">
        <v>163</v>
      </c>
      <c r="J36" s="2">
        <v>0</v>
      </c>
      <c r="K36" s="2" t="s">
        <v>163</v>
      </c>
      <c r="L36" s="2">
        <v>0</v>
      </c>
      <c r="M36" s="2">
        <v>0</v>
      </c>
      <c r="N36" s="2" t="s">
        <v>163</v>
      </c>
      <c r="O36" s="6"/>
    </row>
    <row r="37" ht="20.1" customHeight="1" outlineLevel="2" spans="1:15">
      <c r="A37" s="2">
        <v>2010507</v>
      </c>
      <c r="B37" s="2">
        <v>1</v>
      </c>
      <c r="C37" s="2" t="s">
        <v>180</v>
      </c>
      <c r="D37" s="2">
        <v>0</v>
      </c>
      <c r="E37" s="2">
        <v>0</v>
      </c>
      <c r="F37" s="2">
        <v>44</v>
      </c>
      <c r="G37" s="2">
        <v>14</v>
      </c>
      <c r="H37" s="2" t="s">
        <v>163</v>
      </c>
      <c r="I37" s="2">
        <v>31.82</v>
      </c>
      <c r="J37" s="2">
        <v>14</v>
      </c>
      <c r="K37" s="2" t="s">
        <v>163</v>
      </c>
      <c r="L37" s="2">
        <v>38</v>
      </c>
      <c r="M37" s="2">
        <v>38</v>
      </c>
      <c r="N37" s="2" t="s">
        <v>163</v>
      </c>
      <c r="O37" s="6"/>
    </row>
    <row r="38" ht="20.1" customHeight="1" outlineLevel="2" spans="1:15">
      <c r="A38" s="2">
        <v>2010599</v>
      </c>
      <c r="B38" s="2">
        <v>1</v>
      </c>
      <c r="C38" s="2" t="s">
        <v>181</v>
      </c>
      <c r="D38" s="2">
        <v>9</v>
      </c>
      <c r="E38" s="2">
        <v>16</v>
      </c>
      <c r="F38" s="2">
        <v>16</v>
      </c>
      <c r="G38" s="2">
        <v>16</v>
      </c>
      <c r="H38" s="2">
        <v>100</v>
      </c>
      <c r="I38" s="2">
        <v>100</v>
      </c>
      <c r="J38" s="2">
        <v>7</v>
      </c>
      <c r="K38" s="2">
        <v>77.78</v>
      </c>
      <c r="L38" s="2">
        <v>14</v>
      </c>
      <c r="M38" s="2">
        <v>-2</v>
      </c>
      <c r="N38" s="2">
        <v>-12.5</v>
      </c>
      <c r="O38" s="6"/>
    </row>
    <row r="39" ht="20.1" customHeight="1" outlineLevel="1" spans="1:15">
      <c r="A39" s="2">
        <v>20106</v>
      </c>
      <c r="B39" s="2"/>
      <c r="C39" s="2" t="s">
        <v>182</v>
      </c>
      <c r="D39" s="2">
        <v>2499</v>
      </c>
      <c r="E39" s="2">
        <v>2617</v>
      </c>
      <c r="F39" s="2">
        <v>2614</v>
      </c>
      <c r="G39" s="2">
        <v>2614</v>
      </c>
      <c r="H39" s="2">
        <v>99.89</v>
      </c>
      <c r="I39" s="2">
        <v>100</v>
      </c>
      <c r="J39" s="2">
        <v>115</v>
      </c>
      <c r="K39" s="2">
        <v>4.6</v>
      </c>
      <c r="L39" s="2">
        <v>2339</v>
      </c>
      <c r="M39" s="2">
        <v>-278</v>
      </c>
      <c r="N39" s="2">
        <v>-10.62</v>
      </c>
      <c r="O39" s="6"/>
    </row>
    <row r="40" ht="20.1" customHeight="1" outlineLevel="2" spans="1:15">
      <c r="A40" s="2">
        <v>2010601</v>
      </c>
      <c r="B40" s="2">
        <v>1</v>
      </c>
      <c r="C40" s="2" t="s">
        <v>159</v>
      </c>
      <c r="D40" s="2">
        <v>2080</v>
      </c>
      <c r="E40" s="2">
        <v>2083</v>
      </c>
      <c r="F40" s="2">
        <v>2220</v>
      </c>
      <c r="G40" s="2">
        <v>2220</v>
      </c>
      <c r="H40" s="2">
        <v>106.58</v>
      </c>
      <c r="I40" s="2">
        <v>100</v>
      </c>
      <c r="J40" s="2">
        <v>140</v>
      </c>
      <c r="K40" s="2">
        <v>6.73</v>
      </c>
      <c r="L40" s="2">
        <v>1899</v>
      </c>
      <c r="M40" s="2">
        <v>-184</v>
      </c>
      <c r="N40" s="2">
        <v>-8.83</v>
      </c>
      <c r="O40" s="6"/>
    </row>
    <row r="41" ht="20.1" customHeight="1" outlineLevel="2" spans="1:15">
      <c r="A41" s="2">
        <v>2010602</v>
      </c>
      <c r="B41" s="2">
        <v>1</v>
      </c>
      <c r="C41" s="2" t="s">
        <v>160</v>
      </c>
      <c r="D41" s="2">
        <v>419</v>
      </c>
      <c r="E41" s="2">
        <v>534</v>
      </c>
      <c r="F41" s="2">
        <v>394</v>
      </c>
      <c r="G41" s="2">
        <v>394</v>
      </c>
      <c r="H41" s="2">
        <v>73.78</v>
      </c>
      <c r="I41" s="2">
        <v>100</v>
      </c>
      <c r="J41" s="2">
        <v>-25</v>
      </c>
      <c r="K41" s="2">
        <v>-5.97</v>
      </c>
      <c r="L41" s="2">
        <v>440</v>
      </c>
      <c r="M41" s="2">
        <v>-94</v>
      </c>
      <c r="N41" s="2">
        <v>-17.6</v>
      </c>
      <c r="O41" s="6"/>
    </row>
    <row r="42" ht="20.1" customHeight="1" outlineLevel="1" spans="1:15">
      <c r="A42" s="2">
        <v>20107</v>
      </c>
      <c r="B42" s="2"/>
      <c r="C42" s="2" t="s">
        <v>183</v>
      </c>
      <c r="D42" s="2">
        <v>426</v>
      </c>
      <c r="E42" s="2">
        <v>350</v>
      </c>
      <c r="F42" s="2">
        <v>594</v>
      </c>
      <c r="G42" s="2">
        <v>594</v>
      </c>
      <c r="H42" s="2">
        <v>169.71</v>
      </c>
      <c r="I42" s="2">
        <v>100</v>
      </c>
      <c r="J42" s="2">
        <v>168</v>
      </c>
      <c r="K42" s="2">
        <v>39.44</v>
      </c>
      <c r="L42" s="2">
        <v>500</v>
      </c>
      <c r="M42" s="2">
        <v>150</v>
      </c>
      <c r="N42" s="2">
        <v>42.86</v>
      </c>
      <c r="O42" s="6"/>
    </row>
    <row r="43" ht="20.1" customHeight="1" outlineLevel="2" spans="1:15">
      <c r="A43" s="2">
        <v>2010702</v>
      </c>
      <c r="B43" s="2">
        <v>1</v>
      </c>
      <c r="C43" s="2" t="s">
        <v>160</v>
      </c>
      <c r="D43" s="2">
        <v>101</v>
      </c>
      <c r="E43" s="2">
        <v>350</v>
      </c>
      <c r="F43" s="2">
        <v>354</v>
      </c>
      <c r="G43" s="2">
        <v>354</v>
      </c>
      <c r="H43" s="2">
        <v>101.14</v>
      </c>
      <c r="I43" s="2">
        <v>100</v>
      </c>
      <c r="J43" s="2">
        <v>253</v>
      </c>
      <c r="K43" s="2">
        <v>250.5</v>
      </c>
      <c r="L43" s="2">
        <v>500</v>
      </c>
      <c r="M43" s="2">
        <v>150</v>
      </c>
      <c r="N43" s="2">
        <v>42.86</v>
      </c>
      <c r="O43" s="6"/>
    </row>
    <row r="44" ht="20.1" customHeight="1" outlineLevel="2" spans="1:15">
      <c r="A44" s="2">
        <v>2010799</v>
      </c>
      <c r="B44" s="2">
        <v>1</v>
      </c>
      <c r="C44" s="2" t="s">
        <v>184</v>
      </c>
      <c r="D44" s="2">
        <v>325</v>
      </c>
      <c r="E44" s="2">
        <v>0</v>
      </c>
      <c r="F44" s="2">
        <v>240</v>
      </c>
      <c r="G44" s="2">
        <v>240</v>
      </c>
      <c r="H44" s="2" t="s">
        <v>163</v>
      </c>
      <c r="I44" s="2">
        <v>100</v>
      </c>
      <c r="J44" s="2">
        <v>-85</v>
      </c>
      <c r="K44" s="2">
        <v>-26.15</v>
      </c>
      <c r="L44" s="2">
        <v>0</v>
      </c>
      <c r="M44" s="2">
        <v>0</v>
      </c>
      <c r="N44" s="2" t="s">
        <v>163</v>
      </c>
      <c r="O44" s="6"/>
    </row>
    <row r="45" ht="20.1" customHeight="1" outlineLevel="1" spans="1:15">
      <c r="A45" s="2">
        <v>20108</v>
      </c>
      <c r="B45" s="2"/>
      <c r="C45" s="2" t="s">
        <v>185</v>
      </c>
      <c r="D45" s="2">
        <v>413</v>
      </c>
      <c r="E45" s="2">
        <v>449</v>
      </c>
      <c r="F45" s="2">
        <v>373</v>
      </c>
      <c r="G45" s="2">
        <v>373</v>
      </c>
      <c r="H45" s="2">
        <v>83.07</v>
      </c>
      <c r="I45" s="2">
        <v>100</v>
      </c>
      <c r="J45" s="2">
        <v>-40</v>
      </c>
      <c r="K45" s="2">
        <v>-9.69</v>
      </c>
      <c r="L45" s="2">
        <v>430</v>
      </c>
      <c r="M45" s="2">
        <v>-19</v>
      </c>
      <c r="N45" s="2">
        <v>-4.23</v>
      </c>
      <c r="O45" s="6"/>
    </row>
    <row r="46" ht="20.1" customHeight="1" outlineLevel="2" spans="1:15">
      <c r="A46" s="2">
        <v>2010801</v>
      </c>
      <c r="B46" s="2">
        <v>1</v>
      </c>
      <c r="C46" s="2" t="s">
        <v>159</v>
      </c>
      <c r="D46" s="2">
        <v>165</v>
      </c>
      <c r="E46" s="2">
        <v>169</v>
      </c>
      <c r="F46" s="2">
        <v>171</v>
      </c>
      <c r="G46" s="2">
        <v>171</v>
      </c>
      <c r="H46" s="2">
        <v>101.18</v>
      </c>
      <c r="I46" s="2">
        <v>100</v>
      </c>
      <c r="J46" s="2">
        <v>6</v>
      </c>
      <c r="K46" s="2">
        <v>3.64</v>
      </c>
      <c r="L46" s="2">
        <v>182</v>
      </c>
      <c r="M46" s="2">
        <v>13</v>
      </c>
      <c r="N46" s="2">
        <v>7.69</v>
      </c>
      <c r="O46" s="6"/>
    </row>
    <row r="47" ht="20.1" customHeight="1" outlineLevel="2" spans="1:15">
      <c r="A47" s="2">
        <v>2010805</v>
      </c>
      <c r="B47" s="2">
        <v>1</v>
      </c>
      <c r="C47" s="2" t="s">
        <v>186</v>
      </c>
      <c r="D47" s="2">
        <v>26</v>
      </c>
      <c r="E47" s="2">
        <v>33</v>
      </c>
      <c r="F47" s="2">
        <v>22</v>
      </c>
      <c r="G47" s="2">
        <v>22</v>
      </c>
      <c r="H47" s="2">
        <v>66.67</v>
      </c>
      <c r="I47" s="2">
        <v>100</v>
      </c>
      <c r="J47" s="2">
        <v>-4</v>
      </c>
      <c r="K47" s="2">
        <v>-15.38</v>
      </c>
      <c r="L47" s="2">
        <v>7</v>
      </c>
      <c r="M47" s="2">
        <v>-26</v>
      </c>
      <c r="N47" s="2">
        <v>-78.79</v>
      </c>
      <c r="O47" s="6"/>
    </row>
    <row r="48" ht="20.1" customHeight="1" outlineLevel="2" spans="1:15">
      <c r="A48" s="2">
        <v>2010806</v>
      </c>
      <c r="B48" s="2">
        <v>1</v>
      </c>
      <c r="C48" s="2" t="s">
        <v>187</v>
      </c>
      <c r="D48" s="2">
        <v>11</v>
      </c>
      <c r="E48" s="2">
        <v>4</v>
      </c>
      <c r="F48" s="2">
        <v>4</v>
      </c>
      <c r="G48" s="2">
        <v>4</v>
      </c>
      <c r="H48" s="2">
        <v>100</v>
      </c>
      <c r="I48" s="2">
        <v>100</v>
      </c>
      <c r="J48" s="2">
        <v>-7</v>
      </c>
      <c r="K48" s="2">
        <v>-63.64</v>
      </c>
      <c r="L48" s="2">
        <v>15</v>
      </c>
      <c r="M48" s="2">
        <v>11</v>
      </c>
      <c r="N48" s="2">
        <v>275</v>
      </c>
      <c r="O48" s="6"/>
    </row>
    <row r="49" ht="20.1" customHeight="1" outlineLevel="2" spans="1:15">
      <c r="A49" s="2">
        <v>2010850</v>
      </c>
      <c r="B49" s="2">
        <v>1</v>
      </c>
      <c r="C49" s="2" t="s">
        <v>173</v>
      </c>
      <c r="D49" s="2">
        <v>119</v>
      </c>
      <c r="E49" s="2">
        <v>169</v>
      </c>
      <c r="F49" s="2">
        <v>150</v>
      </c>
      <c r="G49" s="2">
        <v>150</v>
      </c>
      <c r="H49" s="2">
        <v>88.76</v>
      </c>
      <c r="I49" s="2">
        <v>100</v>
      </c>
      <c r="J49" s="2">
        <v>31</v>
      </c>
      <c r="K49" s="2">
        <v>26.05</v>
      </c>
      <c r="L49" s="2">
        <v>161</v>
      </c>
      <c r="M49" s="2">
        <v>-8</v>
      </c>
      <c r="N49" s="2">
        <v>-4.73</v>
      </c>
      <c r="O49" s="6"/>
    </row>
    <row r="50" ht="20.1" customHeight="1" outlineLevel="2" spans="1:15">
      <c r="A50" s="2">
        <v>2010899</v>
      </c>
      <c r="B50" s="2">
        <v>1</v>
      </c>
      <c r="C50" s="2" t="s">
        <v>188</v>
      </c>
      <c r="D50" s="2">
        <v>92</v>
      </c>
      <c r="E50" s="2">
        <v>74</v>
      </c>
      <c r="F50" s="2">
        <v>26</v>
      </c>
      <c r="G50" s="2">
        <v>26</v>
      </c>
      <c r="H50" s="2">
        <v>35.14</v>
      </c>
      <c r="I50" s="2">
        <v>100</v>
      </c>
      <c r="J50" s="2">
        <v>-66</v>
      </c>
      <c r="K50" s="2">
        <v>-71.74</v>
      </c>
      <c r="L50" s="2">
        <v>65</v>
      </c>
      <c r="M50" s="2">
        <v>-9</v>
      </c>
      <c r="N50" s="2">
        <v>-12.16</v>
      </c>
      <c r="O50" s="6"/>
    </row>
    <row r="51" ht="20.1" customHeight="1" outlineLevel="1" spans="1:15">
      <c r="A51" s="2">
        <v>20111</v>
      </c>
      <c r="B51" s="2"/>
      <c r="C51" s="2" t="s">
        <v>189</v>
      </c>
      <c r="D51" s="2">
        <v>1581</v>
      </c>
      <c r="E51" s="2">
        <v>1583</v>
      </c>
      <c r="F51" s="2">
        <v>1828</v>
      </c>
      <c r="G51" s="2">
        <v>1809</v>
      </c>
      <c r="H51" s="2">
        <v>114.28</v>
      </c>
      <c r="I51" s="2">
        <v>98.96</v>
      </c>
      <c r="J51" s="2">
        <v>228</v>
      </c>
      <c r="K51" s="2">
        <v>14.42</v>
      </c>
      <c r="L51" s="2">
        <v>1807</v>
      </c>
      <c r="M51" s="2">
        <v>224</v>
      </c>
      <c r="N51" s="2">
        <v>14.15</v>
      </c>
      <c r="O51" s="6"/>
    </row>
    <row r="52" ht="20.1" customHeight="1" outlineLevel="2" spans="1:15">
      <c r="A52" s="2">
        <v>2011101</v>
      </c>
      <c r="B52" s="2">
        <v>1</v>
      </c>
      <c r="C52" s="2" t="s">
        <v>159</v>
      </c>
      <c r="D52" s="2">
        <v>1198</v>
      </c>
      <c r="E52" s="2">
        <v>1237</v>
      </c>
      <c r="F52" s="2">
        <v>1456</v>
      </c>
      <c r="G52" s="2">
        <v>1456</v>
      </c>
      <c r="H52" s="2">
        <v>117.7</v>
      </c>
      <c r="I52" s="2">
        <v>100</v>
      </c>
      <c r="J52" s="2">
        <v>258</v>
      </c>
      <c r="K52" s="2">
        <v>21.54</v>
      </c>
      <c r="L52" s="2">
        <v>1217</v>
      </c>
      <c r="M52" s="2">
        <v>-20</v>
      </c>
      <c r="N52" s="2">
        <v>-1.62</v>
      </c>
      <c r="O52" s="6"/>
    </row>
    <row r="53" ht="20.1" customHeight="1" outlineLevel="2" spans="1:15">
      <c r="A53" s="2">
        <v>2011102</v>
      </c>
      <c r="B53" s="2">
        <v>1</v>
      </c>
      <c r="C53" s="2" t="s">
        <v>160</v>
      </c>
      <c r="D53" s="2">
        <v>351</v>
      </c>
      <c r="E53" s="2">
        <v>326</v>
      </c>
      <c r="F53" s="2">
        <v>360</v>
      </c>
      <c r="G53" s="2">
        <v>341</v>
      </c>
      <c r="H53" s="2">
        <v>104.6</v>
      </c>
      <c r="I53" s="2">
        <v>94.72</v>
      </c>
      <c r="J53" s="2">
        <v>-10</v>
      </c>
      <c r="K53" s="2">
        <v>-2.85</v>
      </c>
      <c r="L53" s="2">
        <v>585</v>
      </c>
      <c r="M53" s="2">
        <v>259</v>
      </c>
      <c r="N53" s="2">
        <v>79.45</v>
      </c>
      <c r="O53" s="6"/>
    </row>
    <row r="54" ht="20.1" hidden="1" customHeight="1" outlineLevel="2" spans="1:15">
      <c r="A54" s="2">
        <v>2011103</v>
      </c>
      <c r="B54" s="2">
        <v>1</v>
      </c>
      <c r="C54" s="2" t="s">
        <v>170</v>
      </c>
      <c r="D54" s="2">
        <v>0</v>
      </c>
      <c r="E54" s="2">
        <v>0</v>
      </c>
      <c r="F54" s="2">
        <v>0</v>
      </c>
      <c r="G54" s="2">
        <v>0</v>
      </c>
      <c r="H54" s="2" t="s">
        <v>163</v>
      </c>
      <c r="I54" s="2" t="s">
        <v>163</v>
      </c>
      <c r="J54" s="2">
        <v>0</v>
      </c>
      <c r="K54" s="2" t="s">
        <v>163</v>
      </c>
      <c r="L54" s="2">
        <v>0</v>
      </c>
      <c r="M54" s="2">
        <v>0</v>
      </c>
      <c r="N54" s="2" t="s">
        <v>163</v>
      </c>
      <c r="O54" s="6"/>
    </row>
    <row r="55" ht="20.1" customHeight="1" outlineLevel="2" spans="1:15">
      <c r="A55" s="2">
        <v>2011105</v>
      </c>
      <c r="B55" s="2">
        <v>1</v>
      </c>
      <c r="C55" s="2" t="s">
        <v>190</v>
      </c>
      <c r="D55" s="2">
        <v>32</v>
      </c>
      <c r="E55" s="2">
        <v>20</v>
      </c>
      <c r="F55" s="2">
        <v>12</v>
      </c>
      <c r="G55" s="2">
        <v>12</v>
      </c>
      <c r="H55" s="2">
        <v>60</v>
      </c>
      <c r="I55" s="2">
        <v>100</v>
      </c>
      <c r="J55" s="2">
        <v>-20</v>
      </c>
      <c r="K55" s="2">
        <v>-62.5</v>
      </c>
      <c r="L55" s="2">
        <v>5</v>
      </c>
      <c r="M55" s="2">
        <v>-15</v>
      </c>
      <c r="N55" s="2">
        <v>-75</v>
      </c>
      <c r="O55" s="6"/>
    </row>
    <row r="56" ht="20.1" hidden="1" customHeight="1" outlineLevel="2" spans="1:15">
      <c r="A56" s="2">
        <v>2011106</v>
      </c>
      <c r="B56" s="2">
        <v>1</v>
      </c>
      <c r="C56" s="2" t="s">
        <v>191</v>
      </c>
      <c r="D56" s="2">
        <v>0</v>
      </c>
      <c r="E56" s="2">
        <v>0</v>
      </c>
      <c r="F56" s="2">
        <v>0</v>
      </c>
      <c r="G56" s="2">
        <v>0</v>
      </c>
      <c r="H56" s="2" t="s">
        <v>163</v>
      </c>
      <c r="I56" s="2" t="s">
        <v>163</v>
      </c>
      <c r="J56" s="2">
        <v>0</v>
      </c>
      <c r="K56" s="2" t="s">
        <v>163</v>
      </c>
      <c r="L56" s="2">
        <v>0</v>
      </c>
      <c r="M56" s="2">
        <v>0</v>
      </c>
      <c r="N56" s="2" t="s">
        <v>163</v>
      </c>
      <c r="O56" s="6"/>
    </row>
    <row r="57" ht="20.1" customHeight="1" outlineLevel="1" spans="1:15">
      <c r="A57" s="2">
        <v>20113</v>
      </c>
      <c r="B57" s="2"/>
      <c r="C57" s="2" t="s">
        <v>192</v>
      </c>
      <c r="D57" s="2">
        <v>175</v>
      </c>
      <c r="E57" s="2">
        <v>434</v>
      </c>
      <c r="F57" s="2">
        <v>209</v>
      </c>
      <c r="G57" s="2">
        <v>209</v>
      </c>
      <c r="H57" s="2">
        <v>48.16</v>
      </c>
      <c r="I57" s="2">
        <v>100</v>
      </c>
      <c r="J57" s="2">
        <v>34</v>
      </c>
      <c r="K57" s="2">
        <v>19.43</v>
      </c>
      <c r="L57" s="2">
        <v>326</v>
      </c>
      <c r="M57" s="2">
        <v>-108</v>
      </c>
      <c r="N57" s="2">
        <v>-24.88</v>
      </c>
      <c r="O57" s="6"/>
    </row>
    <row r="58" ht="20.1" customHeight="1" outlineLevel="2" spans="1:15">
      <c r="A58" s="2">
        <v>2011301</v>
      </c>
      <c r="B58" s="2">
        <v>1</v>
      </c>
      <c r="C58" s="2" t="s">
        <v>159</v>
      </c>
      <c r="D58" s="2">
        <v>127</v>
      </c>
      <c r="E58" s="2">
        <v>117</v>
      </c>
      <c r="F58" s="2">
        <v>130</v>
      </c>
      <c r="G58" s="2">
        <v>130</v>
      </c>
      <c r="H58" s="2">
        <v>111.11</v>
      </c>
      <c r="I58" s="2">
        <v>100</v>
      </c>
      <c r="J58" s="2">
        <v>3</v>
      </c>
      <c r="K58" s="2">
        <v>2.36</v>
      </c>
      <c r="L58" s="2">
        <v>116</v>
      </c>
      <c r="M58" s="2">
        <v>-1</v>
      </c>
      <c r="N58" s="2">
        <v>-0.85</v>
      </c>
      <c r="O58" s="6"/>
    </row>
    <row r="59" ht="20.1" customHeight="1" outlineLevel="2" spans="1:15">
      <c r="A59" s="2">
        <v>2011308</v>
      </c>
      <c r="B59" s="2">
        <v>1</v>
      </c>
      <c r="C59" s="2" t="s">
        <v>193</v>
      </c>
      <c r="D59" s="2">
        <v>48</v>
      </c>
      <c r="E59" s="2">
        <v>317</v>
      </c>
      <c r="F59" s="2">
        <v>62</v>
      </c>
      <c r="G59" s="2">
        <v>62</v>
      </c>
      <c r="H59" s="2">
        <v>19.56</v>
      </c>
      <c r="I59" s="2">
        <v>100</v>
      </c>
      <c r="J59" s="2">
        <v>14</v>
      </c>
      <c r="K59" s="2">
        <v>29.17</v>
      </c>
      <c r="L59" s="2">
        <v>210</v>
      </c>
      <c r="M59" s="2">
        <v>-107</v>
      </c>
      <c r="N59" s="2">
        <v>-33.75</v>
      </c>
      <c r="O59" s="6"/>
    </row>
    <row r="60" ht="20.1" hidden="1" customHeight="1" outlineLevel="2" spans="1:15">
      <c r="A60" s="2">
        <v>2011350</v>
      </c>
      <c r="B60" s="2">
        <v>1</v>
      </c>
      <c r="C60" s="2" t="s">
        <v>173</v>
      </c>
      <c r="D60" s="2"/>
      <c r="E60" s="2">
        <v>0</v>
      </c>
      <c r="F60" s="2">
        <v>0</v>
      </c>
      <c r="G60" s="2">
        <v>0</v>
      </c>
      <c r="H60" s="2" t="s">
        <v>163</v>
      </c>
      <c r="I60" s="2" t="s">
        <v>163</v>
      </c>
      <c r="J60" s="2">
        <v>0</v>
      </c>
      <c r="K60" s="2" t="s">
        <v>163</v>
      </c>
      <c r="L60" s="2">
        <v>0</v>
      </c>
      <c r="M60" s="2">
        <v>0</v>
      </c>
      <c r="N60" s="2" t="s">
        <v>163</v>
      </c>
      <c r="O60" s="6"/>
    </row>
    <row r="61" ht="20.1" customHeight="1" outlineLevel="1" spans="1:15">
      <c r="A61" s="2">
        <v>20123</v>
      </c>
      <c r="B61" s="2"/>
      <c r="C61" s="2" t="s">
        <v>194</v>
      </c>
      <c r="D61" s="2">
        <v>143</v>
      </c>
      <c r="E61" s="2">
        <v>123</v>
      </c>
      <c r="F61" s="2">
        <v>144</v>
      </c>
      <c r="G61" s="2">
        <v>144</v>
      </c>
      <c r="H61" s="2">
        <v>117.07</v>
      </c>
      <c r="I61" s="2">
        <v>100</v>
      </c>
      <c r="J61" s="2">
        <v>1</v>
      </c>
      <c r="K61" s="2">
        <v>0.7</v>
      </c>
      <c r="L61" s="2">
        <v>105</v>
      </c>
      <c r="M61" s="2">
        <v>-18</v>
      </c>
      <c r="N61" s="2">
        <v>-14.63</v>
      </c>
      <c r="O61" s="6"/>
    </row>
    <row r="62" ht="20.1" customHeight="1" outlineLevel="2" spans="1:15">
      <c r="A62" s="2">
        <v>2012301</v>
      </c>
      <c r="B62" s="2">
        <v>1</v>
      </c>
      <c r="C62" s="2" t="s">
        <v>159</v>
      </c>
      <c r="D62" s="2">
        <v>96</v>
      </c>
      <c r="E62" s="2">
        <v>98</v>
      </c>
      <c r="F62" s="2">
        <v>111</v>
      </c>
      <c r="G62" s="2">
        <v>111</v>
      </c>
      <c r="H62" s="2">
        <v>113.27</v>
      </c>
      <c r="I62" s="2">
        <v>100</v>
      </c>
      <c r="J62" s="2">
        <v>15</v>
      </c>
      <c r="K62" s="2">
        <v>15.63</v>
      </c>
      <c r="L62" s="2">
        <v>98</v>
      </c>
      <c r="M62" s="2">
        <v>0</v>
      </c>
      <c r="N62" s="2">
        <v>0</v>
      </c>
      <c r="O62" s="6"/>
    </row>
    <row r="63" ht="20.1" customHeight="1" outlineLevel="2" spans="1:15">
      <c r="A63" s="2">
        <v>2012302</v>
      </c>
      <c r="B63" s="2">
        <v>1</v>
      </c>
      <c r="C63" s="2" t="s">
        <v>160</v>
      </c>
      <c r="D63" s="2">
        <v>4</v>
      </c>
      <c r="E63" s="2">
        <v>25</v>
      </c>
      <c r="F63" s="2">
        <v>5</v>
      </c>
      <c r="G63" s="2">
        <v>5</v>
      </c>
      <c r="H63" s="2">
        <v>20</v>
      </c>
      <c r="I63" s="2">
        <v>100</v>
      </c>
      <c r="J63" s="2">
        <v>1</v>
      </c>
      <c r="K63" s="2">
        <v>25</v>
      </c>
      <c r="L63" s="2">
        <v>7</v>
      </c>
      <c r="M63" s="2">
        <v>-18</v>
      </c>
      <c r="N63" s="2">
        <v>-72</v>
      </c>
      <c r="O63" s="6"/>
    </row>
    <row r="64" ht="20.1" hidden="1" customHeight="1" outlineLevel="2" spans="1:15">
      <c r="A64" s="2">
        <v>2012304</v>
      </c>
      <c r="B64" s="2">
        <v>1</v>
      </c>
      <c r="C64" s="2" t="s">
        <v>195</v>
      </c>
      <c r="D64" s="2">
        <v>0</v>
      </c>
      <c r="E64" s="2">
        <v>0</v>
      </c>
      <c r="F64" s="2">
        <v>0</v>
      </c>
      <c r="G64" s="2">
        <v>0</v>
      </c>
      <c r="H64" s="2" t="s">
        <v>163</v>
      </c>
      <c r="I64" s="2" t="s">
        <v>163</v>
      </c>
      <c r="J64" s="2">
        <v>0</v>
      </c>
      <c r="K64" s="2" t="s">
        <v>163</v>
      </c>
      <c r="L64" s="2">
        <v>0</v>
      </c>
      <c r="M64" s="2">
        <v>0</v>
      </c>
      <c r="N64" s="2" t="s">
        <v>163</v>
      </c>
      <c r="O64" s="6"/>
    </row>
    <row r="65" ht="20.1" customHeight="1" outlineLevel="2" spans="1:15">
      <c r="A65" s="2">
        <v>2012399</v>
      </c>
      <c r="B65" s="2">
        <v>1</v>
      </c>
      <c r="C65" s="2" t="s">
        <v>196</v>
      </c>
      <c r="D65" s="2">
        <v>43</v>
      </c>
      <c r="E65" s="2">
        <v>0</v>
      </c>
      <c r="F65" s="2">
        <v>28</v>
      </c>
      <c r="G65" s="2">
        <v>28</v>
      </c>
      <c r="H65" s="2" t="s">
        <v>163</v>
      </c>
      <c r="I65" s="2">
        <v>100</v>
      </c>
      <c r="J65" s="2">
        <v>-15</v>
      </c>
      <c r="K65" s="2">
        <v>-34.88</v>
      </c>
      <c r="L65" s="2">
        <v>0</v>
      </c>
      <c r="M65" s="2">
        <v>0</v>
      </c>
      <c r="N65" s="2" t="s">
        <v>163</v>
      </c>
      <c r="O65" s="6"/>
    </row>
    <row r="66" ht="20.1" customHeight="1" outlineLevel="1" spans="1:15">
      <c r="A66" s="2">
        <v>20125</v>
      </c>
      <c r="B66" s="2"/>
      <c r="C66" s="2" t="s">
        <v>197</v>
      </c>
      <c r="D66" s="2">
        <v>39</v>
      </c>
      <c r="E66" s="2">
        <v>40</v>
      </c>
      <c r="F66" s="2">
        <v>45</v>
      </c>
      <c r="G66" s="2">
        <v>45</v>
      </c>
      <c r="H66" s="2">
        <v>112.5</v>
      </c>
      <c r="I66" s="2">
        <v>100</v>
      </c>
      <c r="J66" s="2">
        <v>6</v>
      </c>
      <c r="K66" s="2">
        <v>15.38</v>
      </c>
      <c r="L66" s="2">
        <v>40</v>
      </c>
      <c r="M66" s="2">
        <v>0</v>
      </c>
      <c r="N66" s="2">
        <v>0</v>
      </c>
      <c r="O66" s="6"/>
    </row>
    <row r="67" ht="20.1" customHeight="1" outlineLevel="2" spans="1:15">
      <c r="A67" s="2">
        <v>2012501</v>
      </c>
      <c r="B67" s="2">
        <v>1</v>
      </c>
      <c r="C67" s="2" t="s">
        <v>159</v>
      </c>
      <c r="D67" s="2">
        <v>34</v>
      </c>
      <c r="E67" s="2">
        <v>35</v>
      </c>
      <c r="F67" s="2">
        <v>40</v>
      </c>
      <c r="G67" s="2">
        <v>40</v>
      </c>
      <c r="H67" s="2">
        <v>114.29</v>
      </c>
      <c r="I67" s="2">
        <v>100</v>
      </c>
      <c r="J67" s="2">
        <v>6</v>
      </c>
      <c r="K67" s="2">
        <v>17.65</v>
      </c>
      <c r="L67" s="2">
        <v>35</v>
      </c>
      <c r="M67" s="2">
        <v>0</v>
      </c>
      <c r="N67" s="2">
        <v>0</v>
      </c>
      <c r="O67" s="6"/>
    </row>
    <row r="68" ht="20.1" customHeight="1" outlineLevel="2" spans="1:15">
      <c r="A68" s="2">
        <v>2012502</v>
      </c>
      <c r="B68" s="2">
        <v>1</v>
      </c>
      <c r="C68" s="2" t="s">
        <v>160</v>
      </c>
      <c r="D68" s="2">
        <v>5</v>
      </c>
      <c r="E68" s="2">
        <v>5</v>
      </c>
      <c r="F68" s="2">
        <v>5</v>
      </c>
      <c r="G68" s="2">
        <v>5</v>
      </c>
      <c r="H68" s="2">
        <v>100</v>
      </c>
      <c r="I68" s="2">
        <v>100</v>
      </c>
      <c r="J68" s="2">
        <v>0</v>
      </c>
      <c r="K68" s="2">
        <v>0</v>
      </c>
      <c r="L68" s="2">
        <v>5</v>
      </c>
      <c r="M68" s="2">
        <v>0</v>
      </c>
      <c r="N68" s="2">
        <v>0</v>
      </c>
      <c r="O68" s="6"/>
    </row>
    <row r="69" ht="20.1" customHeight="1" outlineLevel="1" spans="1:15">
      <c r="A69" s="2">
        <v>20126</v>
      </c>
      <c r="B69" s="2"/>
      <c r="C69" s="2" t="s">
        <v>198</v>
      </c>
      <c r="D69" s="2">
        <v>169</v>
      </c>
      <c r="E69" s="2">
        <v>162</v>
      </c>
      <c r="F69" s="2">
        <v>121</v>
      </c>
      <c r="G69" s="2">
        <v>121</v>
      </c>
      <c r="H69" s="2">
        <v>74.69</v>
      </c>
      <c r="I69" s="2">
        <v>100</v>
      </c>
      <c r="J69" s="2">
        <v>-48</v>
      </c>
      <c r="K69" s="2">
        <v>-28.4</v>
      </c>
      <c r="L69" s="2">
        <v>123</v>
      </c>
      <c r="M69" s="2">
        <v>-39</v>
      </c>
      <c r="N69" s="2">
        <v>-24.07</v>
      </c>
      <c r="O69" s="6"/>
    </row>
    <row r="70" ht="20.1" customHeight="1" outlineLevel="2" spans="1:15">
      <c r="A70" s="2">
        <v>2012601</v>
      </c>
      <c r="B70" s="2">
        <v>1</v>
      </c>
      <c r="C70" s="2" t="s">
        <v>159</v>
      </c>
      <c r="D70" s="2">
        <v>84</v>
      </c>
      <c r="E70" s="2">
        <v>82</v>
      </c>
      <c r="F70" s="2">
        <v>102</v>
      </c>
      <c r="G70" s="2">
        <v>102</v>
      </c>
      <c r="H70" s="2">
        <v>124.39</v>
      </c>
      <c r="I70" s="2">
        <v>100</v>
      </c>
      <c r="J70" s="2">
        <v>18</v>
      </c>
      <c r="K70" s="2">
        <v>21.43</v>
      </c>
      <c r="L70" s="2">
        <v>95</v>
      </c>
      <c r="M70" s="2">
        <v>13</v>
      </c>
      <c r="N70" s="2">
        <v>15.85</v>
      </c>
      <c r="O70" s="6"/>
    </row>
    <row r="71" ht="20.1" customHeight="1" outlineLevel="2" spans="1:15">
      <c r="A71" s="2">
        <v>2012602</v>
      </c>
      <c r="B71" s="2">
        <v>1</v>
      </c>
      <c r="C71" s="2" t="s">
        <v>160</v>
      </c>
      <c r="D71" s="2">
        <v>9</v>
      </c>
      <c r="E71" s="2">
        <v>24</v>
      </c>
      <c r="F71" s="2">
        <v>16</v>
      </c>
      <c r="G71" s="2">
        <v>16</v>
      </c>
      <c r="H71" s="2">
        <v>66.67</v>
      </c>
      <c r="I71" s="2">
        <v>100</v>
      </c>
      <c r="J71" s="2">
        <v>7</v>
      </c>
      <c r="K71" s="2">
        <v>77.78</v>
      </c>
      <c r="L71" s="2">
        <v>27</v>
      </c>
      <c r="M71" s="2">
        <v>3</v>
      </c>
      <c r="N71" s="2">
        <v>12.5</v>
      </c>
      <c r="O71" s="6"/>
    </row>
    <row r="72" ht="20.1" customHeight="1" outlineLevel="2" spans="1:15">
      <c r="A72" s="2">
        <v>2012604</v>
      </c>
      <c r="B72" s="2">
        <v>1</v>
      </c>
      <c r="C72" s="2" t="s">
        <v>199</v>
      </c>
      <c r="D72" s="2">
        <v>76</v>
      </c>
      <c r="E72" s="2">
        <v>56</v>
      </c>
      <c r="F72" s="2">
        <v>3</v>
      </c>
      <c r="G72" s="2">
        <v>3</v>
      </c>
      <c r="H72" s="2">
        <v>5.36</v>
      </c>
      <c r="I72" s="2">
        <v>100</v>
      </c>
      <c r="J72" s="2">
        <v>-73</v>
      </c>
      <c r="K72" s="2">
        <v>-96.05</v>
      </c>
      <c r="L72" s="2">
        <v>1</v>
      </c>
      <c r="M72" s="2">
        <v>-55</v>
      </c>
      <c r="N72" s="2">
        <v>-98.21</v>
      </c>
      <c r="O72" s="6"/>
    </row>
    <row r="73" ht="20.1" customHeight="1" outlineLevel="1" spans="1:15">
      <c r="A73" s="2">
        <v>20128</v>
      </c>
      <c r="B73" s="2"/>
      <c r="C73" s="2" t="s">
        <v>200</v>
      </c>
      <c r="D73" s="2">
        <v>8</v>
      </c>
      <c r="E73" s="2">
        <v>35</v>
      </c>
      <c r="F73" s="2">
        <v>33</v>
      </c>
      <c r="G73" s="2">
        <v>33</v>
      </c>
      <c r="H73" s="2">
        <v>94.29</v>
      </c>
      <c r="I73" s="2">
        <v>100</v>
      </c>
      <c r="J73" s="2">
        <v>25</v>
      </c>
      <c r="K73" s="2">
        <v>312.5</v>
      </c>
      <c r="L73" s="2">
        <v>35</v>
      </c>
      <c r="M73" s="2">
        <v>0</v>
      </c>
      <c r="N73" s="2">
        <v>0</v>
      </c>
      <c r="O73" s="6"/>
    </row>
    <row r="74" ht="20.1" customHeight="1" outlineLevel="2" spans="1:15">
      <c r="A74" s="2">
        <v>2012801</v>
      </c>
      <c r="B74" s="2">
        <v>1</v>
      </c>
      <c r="C74" s="2" t="s">
        <v>159</v>
      </c>
      <c r="D74" s="2">
        <v>21</v>
      </c>
      <c r="E74" s="2">
        <v>25</v>
      </c>
      <c r="F74" s="2">
        <v>30</v>
      </c>
      <c r="G74" s="2">
        <v>30</v>
      </c>
      <c r="H74" s="2">
        <v>120</v>
      </c>
      <c r="I74" s="2">
        <v>100</v>
      </c>
      <c r="J74" s="2">
        <v>9</v>
      </c>
      <c r="K74" s="2">
        <v>42.86</v>
      </c>
      <c r="L74" s="2">
        <v>25</v>
      </c>
      <c r="M74" s="2">
        <v>0</v>
      </c>
      <c r="N74" s="2">
        <v>0</v>
      </c>
      <c r="O74" s="6"/>
    </row>
    <row r="75" ht="20.1" customHeight="1" outlineLevel="2" spans="1:15">
      <c r="A75" s="2">
        <v>2012802</v>
      </c>
      <c r="B75" s="2">
        <v>1</v>
      </c>
      <c r="C75" s="2" t="s">
        <v>160</v>
      </c>
      <c r="D75" s="2">
        <v>-13</v>
      </c>
      <c r="E75" s="2">
        <v>10</v>
      </c>
      <c r="F75" s="2">
        <v>3</v>
      </c>
      <c r="G75" s="2">
        <v>3</v>
      </c>
      <c r="H75" s="2">
        <v>30</v>
      </c>
      <c r="I75" s="2">
        <v>100</v>
      </c>
      <c r="J75" s="2">
        <v>16</v>
      </c>
      <c r="K75" s="2">
        <v>-123.08</v>
      </c>
      <c r="L75" s="2">
        <v>10</v>
      </c>
      <c r="M75" s="2">
        <v>0</v>
      </c>
      <c r="N75" s="2">
        <v>0</v>
      </c>
      <c r="O75" s="6"/>
    </row>
    <row r="76" ht="20.1" customHeight="1" outlineLevel="1" spans="1:15">
      <c r="A76" s="2">
        <v>20129</v>
      </c>
      <c r="B76" s="2"/>
      <c r="C76" s="2" t="s">
        <v>201</v>
      </c>
      <c r="D76" s="2">
        <v>266</v>
      </c>
      <c r="E76" s="2">
        <v>236</v>
      </c>
      <c r="F76" s="2">
        <v>236</v>
      </c>
      <c r="G76" s="2">
        <v>234</v>
      </c>
      <c r="H76" s="2">
        <v>99.15</v>
      </c>
      <c r="I76" s="2">
        <v>99.15</v>
      </c>
      <c r="J76" s="2">
        <v>-32</v>
      </c>
      <c r="K76" s="2">
        <v>-12.03</v>
      </c>
      <c r="L76" s="2">
        <v>263</v>
      </c>
      <c r="M76" s="2">
        <v>27</v>
      </c>
      <c r="N76" s="2">
        <v>11.44</v>
      </c>
      <c r="O76" s="6"/>
    </row>
    <row r="77" ht="20.1" customHeight="1" outlineLevel="2" spans="1:15">
      <c r="A77" s="2">
        <v>2012901</v>
      </c>
      <c r="B77" s="2">
        <v>1</v>
      </c>
      <c r="C77" s="2" t="s">
        <v>159</v>
      </c>
      <c r="D77" s="2">
        <v>184</v>
      </c>
      <c r="E77" s="2">
        <v>173</v>
      </c>
      <c r="F77" s="2">
        <v>192</v>
      </c>
      <c r="G77" s="2">
        <v>192</v>
      </c>
      <c r="H77" s="2">
        <v>110.98</v>
      </c>
      <c r="I77" s="2">
        <v>100</v>
      </c>
      <c r="J77" s="2">
        <v>8</v>
      </c>
      <c r="K77" s="2">
        <v>4.35</v>
      </c>
      <c r="L77" s="2">
        <v>189</v>
      </c>
      <c r="M77" s="2">
        <v>16</v>
      </c>
      <c r="N77" s="2">
        <v>9.25</v>
      </c>
      <c r="O77" s="6"/>
    </row>
    <row r="78" ht="20.1" customHeight="1" outlineLevel="2" spans="1:15">
      <c r="A78" s="2">
        <v>2012902</v>
      </c>
      <c r="B78" s="2">
        <v>1</v>
      </c>
      <c r="C78" s="2" t="s">
        <v>160</v>
      </c>
      <c r="D78" s="2">
        <v>78</v>
      </c>
      <c r="E78" s="2">
        <v>36</v>
      </c>
      <c r="F78" s="2">
        <v>33</v>
      </c>
      <c r="G78" s="2">
        <v>33</v>
      </c>
      <c r="H78" s="2">
        <v>91.67</v>
      </c>
      <c r="I78" s="2">
        <v>100</v>
      </c>
      <c r="J78" s="2">
        <v>-45</v>
      </c>
      <c r="K78" s="2">
        <v>-57.69</v>
      </c>
      <c r="L78" s="2">
        <v>39</v>
      </c>
      <c r="M78" s="2">
        <v>3</v>
      </c>
      <c r="N78" s="2">
        <v>8.33</v>
      </c>
      <c r="O78" s="6"/>
    </row>
    <row r="79" ht="20.1" customHeight="1" outlineLevel="2" spans="1:15">
      <c r="A79" s="2">
        <v>2012999</v>
      </c>
      <c r="B79" s="2">
        <v>1</v>
      </c>
      <c r="C79" s="2" t="s">
        <v>202</v>
      </c>
      <c r="D79" s="2">
        <v>4</v>
      </c>
      <c r="E79" s="2">
        <v>27</v>
      </c>
      <c r="F79" s="2">
        <v>11</v>
      </c>
      <c r="G79" s="2">
        <v>9</v>
      </c>
      <c r="H79" s="2">
        <v>33.33</v>
      </c>
      <c r="I79" s="2">
        <v>81.82</v>
      </c>
      <c r="J79" s="2">
        <v>5</v>
      </c>
      <c r="K79" s="2">
        <v>125</v>
      </c>
      <c r="L79" s="2">
        <v>3</v>
      </c>
      <c r="M79" s="2">
        <v>-24</v>
      </c>
      <c r="N79" s="2">
        <v>-88.89</v>
      </c>
      <c r="O79" s="6"/>
    </row>
    <row r="80" ht="20.1" customHeight="1" outlineLevel="1" spans="1:15">
      <c r="A80" s="2">
        <v>20131</v>
      </c>
      <c r="B80" s="2"/>
      <c r="C80" s="2" t="s">
        <v>203</v>
      </c>
      <c r="D80" s="2">
        <v>463</v>
      </c>
      <c r="E80" s="2">
        <v>575</v>
      </c>
      <c r="F80" s="2">
        <v>723</v>
      </c>
      <c r="G80" s="2">
        <v>713</v>
      </c>
      <c r="H80" s="2">
        <v>124</v>
      </c>
      <c r="I80" s="2">
        <v>98.62</v>
      </c>
      <c r="J80" s="2">
        <v>250</v>
      </c>
      <c r="K80" s="2">
        <v>54</v>
      </c>
      <c r="L80" s="2">
        <v>511</v>
      </c>
      <c r="M80" s="2">
        <v>-64</v>
      </c>
      <c r="N80" s="2">
        <v>-11.13</v>
      </c>
      <c r="O80" s="6"/>
    </row>
    <row r="81" ht="20.1" customHeight="1" outlineLevel="2" spans="1:15">
      <c r="A81" s="2">
        <v>2013101</v>
      </c>
      <c r="B81" s="2">
        <v>1</v>
      </c>
      <c r="C81" s="2" t="s">
        <v>159</v>
      </c>
      <c r="D81" s="2">
        <v>337</v>
      </c>
      <c r="E81" s="2">
        <v>360</v>
      </c>
      <c r="F81" s="2">
        <v>430</v>
      </c>
      <c r="G81" s="2">
        <v>420</v>
      </c>
      <c r="H81" s="2">
        <v>116.67</v>
      </c>
      <c r="I81" s="2">
        <v>97.67</v>
      </c>
      <c r="J81" s="2">
        <v>83</v>
      </c>
      <c r="K81" s="2">
        <v>24.63</v>
      </c>
      <c r="L81" s="2">
        <v>390</v>
      </c>
      <c r="M81" s="2">
        <v>30</v>
      </c>
      <c r="N81" s="2">
        <v>8.33</v>
      </c>
      <c r="O81" s="6"/>
    </row>
    <row r="82" ht="20.1" customHeight="1" outlineLevel="2" spans="1:15">
      <c r="A82" s="2">
        <v>2013102</v>
      </c>
      <c r="B82" s="2">
        <v>1</v>
      </c>
      <c r="C82" s="2" t="s">
        <v>160</v>
      </c>
      <c r="D82" s="2">
        <v>126</v>
      </c>
      <c r="E82" s="2">
        <v>215</v>
      </c>
      <c r="F82" s="2">
        <v>293</v>
      </c>
      <c r="G82" s="2">
        <v>293</v>
      </c>
      <c r="H82" s="2">
        <v>136.28</v>
      </c>
      <c r="I82" s="2">
        <v>100</v>
      </c>
      <c r="J82" s="2">
        <v>167</v>
      </c>
      <c r="K82" s="2">
        <v>132.54</v>
      </c>
      <c r="L82" s="2">
        <v>121</v>
      </c>
      <c r="M82" s="2">
        <v>-94</v>
      </c>
      <c r="N82" s="2">
        <v>-43.72</v>
      </c>
      <c r="O82" s="6"/>
    </row>
    <row r="83" ht="20.1" customHeight="1" outlineLevel="1" spans="1:15">
      <c r="A83" s="2">
        <v>20132</v>
      </c>
      <c r="B83" s="2"/>
      <c r="C83" s="2" t="s">
        <v>204</v>
      </c>
      <c r="D83" s="2">
        <v>914</v>
      </c>
      <c r="E83" s="2">
        <v>921</v>
      </c>
      <c r="F83" s="2">
        <v>915</v>
      </c>
      <c r="G83" s="2">
        <v>915</v>
      </c>
      <c r="H83" s="2">
        <v>99.35</v>
      </c>
      <c r="I83" s="2">
        <v>100</v>
      </c>
      <c r="J83" s="2">
        <v>1</v>
      </c>
      <c r="K83" s="2">
        <v>0.11</v>
      </c>
      <c r="L83" s="2">
        <v>1097</v>
      </c>
      <c r="M83" s="2">
        <v>176</v>
      </c>
      <c r="N83" s="2">
        <v>19.11</v>
      </c>
      <c r="O83" s="6"/>
    </row>
    <row r="84" ht="20.1" customHeight="1" outlineLevel="2" spans="1:15">
      <c r="A84" s="2">
        <v>2013201</v>
      </c>
      <c r="B84" s="2">
        <v>1</v>
      </c>
      <c r="C84" s="2" t="s">
        <v>159</v>
      </c>
      <c r="D84" s="2">
        <v>576</v>
      </c>
      <c r="E84" s="2">
        <v>584</v>
      </c>
      <c r="F84" s="2">
        <v>574</v>
      </c>
      <c r="G84" s="2">
        <v>574</v>
      </c>
      <c r="H84" s="2">
        <v>98.29</v>
      </c>
      <c r="I84" s="2">
        <v>100</v>
      </c>
      <c r="J84" s="2">
        <v>-2</v>
      </c>
      <c r="K84" s="2">
        <v>-0.35</v>
      </c>
      <c r="L84" s="2">
        <v>579</v>
      </c>
      <c r="M84" s="2">
        <v>-5</v>
      </c>
      <c r="N84" s="2">
        <v>-0.86</v>
      </c>
      <c r="O84" s="6"/>
    </row>
    <row r="85" ht="20.1" customHeight="1" outlineLevel="2" spans="1:15">
      <c r="A85" s="2">
        <v>2013202</v>
      </c>
      <c r="B85" s="2">
        <v>1</v>
      </c>
      <c r="C85" s="2" t="s">
        <v>160</v>
      </c>
      <c r="D85" s="2">
        <v>331</v>
      </c>
      <c r="E85" s="2">
        <v>332</v>
      </c>
      <c r="F85" s="2">
        <v>339</v>
      </c>
      <c r="G85" s="2">
        <v>339</v>
      </c>
      <c r="H85" s="2">
        <v>102.11</v>
      </c>
      <c r="I85" s="2">
        <v>100</v>
      </c>
      <c r="J85" s="2">
        <v>8</v>
      </c>
      <c r="K85" s="2">
        <v>2.42</v>
      </c>
      <c r="L85" s="2">
        <v>513</v>
      </c>
      <c r="M85" s="2">
        <v>181</v>
      </c>
      <c r="N85" s="2">
        <v>54.52</v>
      </c>
      <c r="O85" s="6"/>
    </row>
    <row r="86" ht="20.1" hidden="1" customHeight="1" outlineLevel="2" spans="1:15">
      <c r="A86" s="2">
        <v>2013250</v>
      </c>
      <c r="B86" s="2">
        <v>1</v>
      </c>
      <c r="C86" s="2" t="s">
        <v>173</v>
      </c>
      <c r="D86" s="2">
        <v>0</v>
      </c>
      <c r="E86" s="2">
        <v>0</v>
      </c>
      <c r="F86" s="2">
        <v>0</v>
      </c>
      <c r="G86" s="2">
        <v>0</v>
      </c>
      <c r="H86" s="2" t="s">
        <v>163</v>
      </c>
      <c r="I86" s="2" t="s">
        <v>163</v>
      </c>
      <c r="J86" s="2">
        <v>0</v>
      </c>
      <c r="K86" s="2" t="s">
        <v>163</v>
      </c>
      <c r="L86" s="2">
        <v>0</v>
      </c>
      <c r="M86" s="2">
        <v>0</v>
      </c>
      <c r="N86" s="2" t="s">
        <v>163</v>
      </c>
      <c r="O86" s="6"/>
    </row>
    <row r="87" ht="20.1" customHeight="1" outlineLevel="2" spans="1:15">
      <c r="A87" s="2">
        <v>2013299</v>
      </c>
      <c r="B87" s="2">
        <v>1</v>
      </c>
      <c r="C87" s="2" t="s">
        <v>205</v>
      </c>
      <c r="D87" s="2">
        <v>7</v>
      </c>
      <c r="E87" s="2">
        <v>5</v>
      </c>
      <c r="F87" s="2">
        <v>2</v>
      </c>
      <c r="G87" s="2">
        <v>2</v>
      </c>
      <c r="H87" s="2">
        <v>40</v>
      </c>
      <c r="I87" s="2">
        <v>100</v>
      </c>
      <c r="J87" s="2">
        <v>-5</v>
      </c>
      <c r="K87" s="2">
        <v>-71.43</v>
      </c>
      <c r="L87" s="2">
        <v>5</v>
      </c>
      <c r="M87" s="2">
        <v>0</v>
      </c>
      <c r="N87" s="2">
        <v>0</v>
      </c>
      <c r="O87" s="6"/>
    </row>
    <row r="88" ht="20.1" customHeight="1" outlineLevel="1" spans="1:15">
      <c r="A88" s="2">
        <v>20133</v>
      </c>
      <c r="B88" s="2"/>
      <c r="C88" s="2" t="s">
        <v>206</v>
      </c>
      <c r="D88" s="2">
        <v>382</v>
      </c>
      <c r="E88" s="2">
        <v>393</v>
      </c>
      <c r="F88" s="2">
        <v>270</v>
      </c>
      <c r="G88" s="2">
        <v>270</v>
      </c>
      <c r="H88" s="2">
        <v>68.7</v>
      </c>
      <c r="I88" s="2">
        <v>100</v>
      </c>
      <c r="J88" s="2">
        <v>-112</v>
      </c>
      <c r="K88" s="2">
        <v>-29.32</v>
      </c>
      <c r="L88" s="2">
        <v>291</v>
      </c>
      <c r="M88" s="2">
        <v>-102</v>
      </c>
      <c r="N88" s="2">
        <v>-25.95</v>
      </c>
      <c r="O88" s="6"/>
    </row>
    <row r="89" ht="20.1" customHeight="1" outlineLevel="2" spans="1:15">
      <c r="A89" s="2">
        <v>2013301</v>
      </c>
      <c r="B89" s="2">
        <v>1</v>
      </c>
      <c r="C89" s="2" t="s">
        <v>159</v>
      </c>
      <c r="D89" s="2">
        <v>176</v>
      </c>
      <c r="E89" s="2">
        <v>191</v>
      </c>
      <c r="F89" s="2">
        <v>180</v>
      </c>
      <c r="G89" s="2">
        <v>180</v>
      </c>
      <c r="H89" s="2">
        <v>94.24</v>
      </c>
      <c r="I89" s="2">
        <v>100</v>
      </c>
      <c r="J89" s="2">
        <v>4</v>
      </c>
      <c r="K89" s="2">
        <v>2.27</v>
      </c>
      <c r="L89" s="2">
        <v>191</v>
      </c>
      <c r="M89" s="2">
        <v>0</v>
      </c>
      <c r="N89" s="2">
        <v>0</v>
      </c>
      <c r="O89" s="6"/>
    </row>
    <row r="90" ht="20.1" customHeight="1" outlineLevel="2" spans="1:15">
      <c r="A90" s="2">
        <v>2013302</v>
      </c>
      <c r="B90" s="2">
        <v>1</v>
      </c>
      <c r="C90" s="2" t="s">
        <v>160</v>
      </c>
      <c r="D90" s="2">
        <v>206</v>
      </c>
      <c r="E90" s="2">
        <v>202</v>
      </c>
      <c r="F90" s="2">
        <v>90</v>
      </c>
      <c r="G90" s="2">
        <v>90</v>
      </c>
      <c r="H90" s="2">
        <v>44.55</v>
      </c>
      <c r="I90" s="2">
        <v>100</v>
      </c>
      <c r="J90" s="2">
        <v>-116</v>
      </c>
      <c r="K90" s="2">
        <v>-56.31</v>
      </c>
      <c r="L90" s="2">
        <v>100</v>
      </c>
      <c r="M90" s="2">
        <v>-102</v>
      </c>
      <c r="N90" s="2">
        <v>-50.5</v>
      </c>
      <c r="O90" s="6"/>
    </row>
    <row r="91" ht="20.1" hidden="1" customHeight="1" outlineLevel="2" spans="1:15">
      <c r="A91" s="2">
        <v>2013304</v>
      </c>
      <c r="B91" s="2">
        <v>1</v>
      </c>
      <c r="C91" s="2" t="s">
        <v>207</v>
      </c>
      <c r="D91" s="2">
        <v>0</v>
      </c>
      <c r="E91" s="2">
        <v>0</v>
      </c>
      <c r="F91" s="2">
        <v>0</v>
      </c>
      <c r="G91" s="2">
        <v>0</v>
      </c>
      <c r="H91" s="2" t="s">
        <v>163</v>
      </c>
      <c r="I91" s="2" t="s">
        <v>163</v>
      </c>
      <c r="J91" s="2">
        <v>0</v>
      </c>
      <c r="K91" s="2" t="s">
        <v>163</v>
      </c>
      <c r="L91" s="2">
        <v>0</v>
      </c>
      <c r="M91" s="2">
        <v>0</v>
      </c>
      <c r="N91" s="2" t="s">
        <v>163</v>
      </c>
      <c r="O91" s="6"/>
    </row>
    <row r="92" ht="20.1" hidden="1" customHeight="1" outlineLevel="2" spans="1:15">
      <c r="A92" s="2">
        <v>2013399</v>
      </c>
      <c r="B92" s="2">
        <v>1</v>
      </c>
      <c r="C92" s="2" t="s">
        <v>208</v>
      </c>
      <c r="D92" s="2">
        <v>0</v>
      </c>
      <c r="E92" s="2">
        <v>0</v>
      </c>
      <c r="F92" s="2">
        <v>0</v>
      </c>
      <c r="G92" s="2">
        <v>0</v>
      </c>
      <c r="H92" s="2" t="s">
        <v>163</v>
      </c>
      <c r="I92" s="2" t="s">
        <v>163</v>
      </c>
      <c r="J92" s="2">
        <v>0</v>
      </c>
      <c r="K92" s="2" t="s">
        <v>163</v>
      </c>
      <c r="L92" s="2">
        <v>0</v>
      </c>
      <c r="M92" s="2">
        <v>0</v>
      </c>
      <c r="N92" s="2" t="s">
        <v>163</v>
      </c>
      <c r="O92" s="6"/>
    </row>
    <row r="93" ht="20.1" customHeight="1" outlineLevel="1" spans="1:15">
      <c r="A93" s="2">
        <v>20134</v>
      </c>
      <c r="B93" s="2"/>
      <c r="C93" s="2" t="s">
        <v>209</v>
      </c>
      <c r="D93" s="2">
        <v>190</v>
      </c>
      <c r="E93" s="2">
        <v>149</v>
      </c>
      <c r="F93" s="2">
        <v>124</v>
      </c>
      <c r="G93" s="2">
        <v>124</v>
      </c>
      <c r="H93" s="2">
        <v>83.22</v>
      </c>
      <c r="I93" s="2">
        <v>100</v>
      </c>
      <c r="J93" s="2">
        <v>-66</v>
      </c>
      <c r="K93" s="2">
        <v>-34.74</v>
      </c>
      <c r="L93" s="2">
        <v>167</v>
      </c>
      <c r="M93" s="2">
        <v>18</v>
      </c>
      <c r="N93" s="2">
        <v>12.08</v>
      </c>
      <c r="O93" s="6"/>
    </row>
    <row r="94" ht="20.1" customHeight="1" outlineLevel="2" spans="1:15">
      <c r="A94" s="2">
        <v>2013401</v>
      </c>
      <c r="B94" s="2">
        <v>1</v>
      </c>
      <c r="C94" s="2" t="s">
        <v>159</v>
      </c>
      <c r="D94" s="2">
        <v>130</v>
      </c>
      <c r="E94" s="2">
        <v>86</v>
      </c>
      <c r="F94" s="2">
        <v>94</v>
      </c>
      <c r="G94" s="2">
        <v>94</v>
      </c>
      <c r="H94" s="2">
        <v>109.3</v>
      </c>
      <c r="I94" s="2">
        <v>100</v>
      </c>
      <c r="J94" s="2">
        <v>-36</v>
      </c>
      <c r="K94" s="2">
        <v>-27.69</v>
      </c>
      <c r="L94" s="2">
        <v>104</v>
      </c>
      <c r="M94" s="2">
        <v>18</v>
      </c>
      <c r="N94" s="2">
        <v>20.93</v>
      </c>
      <c r="O94" s="6"/>
    </row>
    <row r="95" ht="20.1" customHeight="1" outlineLevel="2" spans="1:15">
      <c r="A95" s="2">
        <v>2013402</v>
      </c>
      <c r="B95" s="2">
        <v>1</v>
      </c>
      <c r="C95" s="2" t="s">
        <v>160</v>
      </c>
      <c r="D95" s="2">
        <v>25</v>
      </c>
      <c r="E95" s="2">
        <v>36</v>
      </c>
      <c r="F95" s="2">
        <v>14</v>
      </c>
      <c r="G95" s="2">
        <v>14</v>
      </c>
      <c r="H95" s="2">
        <v>38.89</v>
      </c>
      <c r="I95" s="2">
        <v>100</v>
      </c>
      <c r="J95" s="2">
        <v>-11</v>
      </c>
      <c r="K95" s="2">
        <v>-44</v>
      </c>
      <c r="L95" s="2">
        <v>35</v>
      </c>
      <c r="M95" s="2">
        <v>-1</v>
      </c>
      <c r="N95" s="2">
        <v>-2.78</v>
      </c>
      <c r="O95" s="6"/>
    </row>
    <row r="96" ht="20.1" customHeight="1" outlineLevel="2" spans="1:15">
      <c r="A96" s="2">
        <v>2013404</v>
      </c>
      <c r="B96" s="2">
        <v>1</v>
      </c>
      <c r="C96" s="2" t="s">
        <v>210</v>
      </c>
      <c r="D96" s="2">
        <v>10</v>
      </c>
      <c r="E96" s="2">
        <v>0</v>
      </c>
      <c r="F96" s="2">
        <v>0</v>
      </c>
      <c r="G96" s="2">
        <v>0</v>
      </c>
      <c r="H96" s="2" t="s">
        <v>163</v>
      </c>
      <c r="I96" s="2" t="s">
        <v>163</v>
      </c>
      <c r="J96" s="2">
        <v>-10</v>
      </c>
      <c r="K96" s="2">
        <v>-100</v>
      </c>
      <c r="L96" s="2">
        <v>1</v>
      </c>
      <c r="M96" s="2">
        <v>1</v>
      </c>
      <c r="N96" s="2" t="s">
        <v>163</v>
      </c>
      <c r="O96" s="6"/>
    </row>
    <row r="97" ht="20.1" customHeight="1" outlineLevel="2" spans="1:15">
      <c r="A97" s="2">
        <v>2013405</v>
      </c>
      <c r="B97" s="2">
        <v>1</v>
      </c>
      <c r="C97" s="2" t="s">
        <v>211</v>
      </c>
      <c r="D97" s="2">
        <v>25</v>
      </c>
      <c r="E97" s="2">
        <v>0</v>
      </c>
      <c r="F97" s="2">
        <v>15</v>
      </c>
      <c r="G97" s="2">
        <v>15</v>
      </c>
      <c r="H97" s="2" t="s">
        <v>163</v>
      </c>
      <c r="I97" s="2">
        <v>100</v>
      </c>
      <c r="J97" s="2">
        <v>-10</v>
      </c>
      <c r="K97" s="2">
        <v>-40</v>
      </c>
      <c r="L97" s="2">
        <v>15</v>
      </c>
      <c r="M97" s="2">
        <v>15</v>
      </c>
      <c r="N97" s="2" t="s">
        <v>163</v>
      </c>
      <c r="O97" s="6"/>
    </row>
    <row r="98" ht="20.1" customHeight="1" outlineLevel="2" spans="1:15">
      <c r="A98" s="2">
        <v>2013499</v>
      </c>
      <c r="B98" s="2">
        <v>1</v>
      </c>
      <c r="C98" s="2" t="s">
        <v>212</v>
      </c>
      <c r="D98" s="2">
        <v>0</v>
      </c>
      <c r="E98" s="2">
        <v>27</v>
      </c>
      <c r="F98" s="2">
        <v>1</v>
      </c>
      <c r="G98" s="2">
        <v>1</v>
      </c>
      <c r="H98" s="2">
        <v>3.7</v>
      </c>
      <c r="I98" s="2">
        <v>100</v>
      </c>
      <c r="J98" s="2">
        <v>1</v>
      </c>
      <c r="K98" s="2" t="s">
        <v>163</v>
      </c>
      <c r="L98" s="2">
        <v>12</v>
      </c>
      <c r="M98" s="2">
        <v>-15</v>
      </c>
      <c r="N98" s="2">
        <v>-55.56</v>
      </c>
      <c r="O98" s="6"/>
    </row>
    <row r="99" ht="20.1" customHeight="1" outlineLevel="1" spans="1:15">
      <c r="A99" s="2">
        <v>20136</v>
      </c>
      <c r="B99" s="2"/>
      <c r="C99" s="2" t="s">
        <v>213</v>
      </c>
      <c r="D99" s="2">
        <v>497</v>
      </c>
      <c r="E99" s="2">
        <v>551</v>
      </c>
      <c r="F99" s="2">
        <v>744</v>
      </c>
      <c r="G99" s="2">
        <v>744</v>
      </c>
      <c r="H99" s="2">
        <v>135.03</v>
      </c>
      <c r="I99" s="2">
        <v>100</v>
      </c>
      <c r="J99" s="2">
        <v>247</v>
      </c>
      <c r="K99" s="2">
        <v>49.7</v>
      </c>
      <c r="L99" s="2">
        <v>566</v>
      </c>
      <c r="M99" s="2">
        <v>15</v>
      </c>
      <c r="N99" s="2">
        <v>2.72</v>
      </c>
      <c r="O99" s="6"/>
    </row>
    <row r="100" ht="20.1" customHeight="1" outlineLevel="2" spans="1:15">
      <c r="A100" s="2">
        <v>2013601</v>
      </c>
      <c r="B100" s="2">
        <v>1</v>
      </c>
      <c r="C100" s="2" t="s">
        <v>159</v>
      </c>
      <c r="D100" s="2">
        <v>328</v>
      </c>
      <c r="E100" s="2">
        <v>352</v>
      </c>
      <c r="F100" s="2">
        <v>372</v>
      </c>
      <c r="G100" s="2">
        <v>372</v>
      </c>
      <c r="H100" s="2">
        <v>105.68</v>
      </c>
      <c r="I100" s="2">
        <v>100</v>
      </c>
      <c r="J100" s="2">
        <v>44</v>
      </c>
      <c r="K100" s="2">
        <v>13.41</v>
      </c>
      <c r="L100" s="2">
        <v>356</v>
      </c>
      <c r="M100" s="2">
        <v>4</v>
      </c>
      <c r="N100" s="2">
        <v>1.14</v>
      </c>
      <c r="O100" s="6"/>
    </row>
    <row r="101" ht="20.1" customHeight="1" outlineLevel="2" spans="1:15">
      <c r="A101" s="2">
        <v>2013602</v>
      </c>
      <c r="B101" s="2">
        <v>1</v>
      </c>
      <c r="C101" s="2" t="s">
        <v>160</v>
      </c>
      <c r="D101" s="2">
        <v>169</v>
      </c>
      <c r="E101" s="2">
        <v>199</v>
      </c>
      <c r="F101" s="2">
        <v>372</v>
      </c>
      <c r="G101" s="2">
        <v>372</v>
      </c>
      <c r="H101" s="2">
        <v>186.93</v>
      </c>
      <c r="I101" s="2">
        <v>100</v>
      </c>
      <c r="J101" s="2">
        <v>203</v>
      </c>
      <c r="K101" s="2">
        <v>120.12</v>
      </c>
      <c r="L101" s="2">
        <v>210</v>
      </c>
      <c r="M101" s="2">
        <v>11</v>
      </c>
      <c r="N101" s="2">
        <v>5.53</v>
      </c>
      <c r="O101" s="6"/>
    </row>
    <row r="102" ht="20.1" customHeight="1" outlineLevel="1" spans="1:15">
      <c r="A102" s="2">
        <v>20138</v>
      </c>
      <c r="B102" s="2"/>
      <c r="C102" s="2" t="s">
        <v>214</v>
      </c>
      <c r="D102" s="2">
        <v>2015</v>
      </c>
      <c r="E102" s="2">
        <v>2115</v>
      </c>
      <c r="F102" s="2">
        <v>2204</v>
      </c>
      <c r="G102" s="2">
        <v>2148</v>
      </c>
      <c r="H102" s="2">
        <v>101.56</v>
      </c>
      <c r="I102" s="2">
        <v>97.46</v>
      </c>
      <c r="J102" s="2">
        <v>133</v>
      </c>
      <c r="K102" s="2">
        <v>6.6</v>
      </c>
      <c r="L102" s="2">
        <v>1998</v>
      </c>
      <c r="M102" s="2">
        <v>-117</v>
      </c>
      <c r="N102" s="2">
        <v>-5.53</v>
      </c>
      <c r="O102" s="6"/>
    </row>
    <row r="103" ht="20.1" customHeight="1" outlineLevel="2" spans="1:15">
      <c r="A103" s="2">
        <v>2013801</v>
      </c>
      <c r="B103" s="2">
        <v>1</v>
      </c>
      <c r="C103" s="2" t="s">
        <v>159</v>
      </c>
      <c r="D103" s="2">
        <v>1714</v>
      </c>
      <c r="E103" s="2">
        <v>1761</v>
      </c>
      <c r="F103" s="2">
        <v>1916</v>
      </c>
      <c r="G103" s="2">
        <v>1916</v>
      </c>
      <c r="H103" s="2">
        <v>108.8</v>
      </c>
      <c r="I103" s="2">
        <v>100</v>
      </c>
      <c r="J103" s="2">
        <v>202</v>
      </c>
      <c r="K103" s="2">
        <v>11.79</v>
      </c>
      <c r="L103" s="2">
        <v>1682</v>
      </c>
      <c r="M103" s="2">
        <v>-79</v>
      </c>
      <c r="N103" s="2">
        <v>-4.49</v>
      </c>
      <c r="O103" s="6"/>
    </row>
    <row r="104" ht="20.1" customHeight="1" outlineLevel="2" spans="1:15">
      <c r="A104" s="2">
        <v>2013802</v>
      </c>
      <c r="B104" s="2">
        <v>1</v>
      </c>
      <c r="C104" s="2" t="s">
        <v>160</v>
      </c>
      <c r="D104" s="2">
        <v>113</v>
      </c>
      <c r="E104" s="2">
        <v>77</v>
      </c>
      <c r="F104" s="2">
        <v>92</v>
      </c>
      <c r="G104" s="2">
        <v>58</v>
      </c>
      <c r="H104" s="2">
        <v>75.32</v>
      </c>
      <c r="I104" s="2">
        <v>63.04</v>
      </c>
      <c r="J104" s="2">
        <v>-55</v>
      </c>
      <c r="K104" s="2">
        <v>-48.67</v>
      </c>
      <c r="L104" s="2">
        <v>210</v>
      </c>
      <c r="M104" s="2">
        <v>133</v>
      </c>
      <c r="N104" s="2">
        <v>172.73</v>
      </c>
      <c r="O104" s="6"/>
    </row>
    <row r="105" ht="20.1" customHeight="1" outlineLevel="2" spans="1:15">
      <c r="A105" s="2">
        <v>2013804</v>
      </c>
      <c r="B105" s="2">
        <v>1</v>
      </c>
      <c r="C105" s="2" t="s">
        <v>215</v>
      </c>
      <c r="D105" s="2">
        <v>167</v>
      </c>
      <c r="E105" s="2">
        <v>113</v>
      </c>
      <c r="F105" s="2">
        <v>97</v>
      </c>
      <c r="G105" s="2">
        <v>97</v>
      </c>
      <c r="H105" s="2">
        <v>85.84</v>
      </c>
      <c r="I105" s="2">
        <v>100</v>
      </c>
      <c r="J105" s="2">
        <v>-70</v>
      </c>
      <c r="K105" s="2">
        <v>-41.92</v>
      </c>
      <c r="L105" s="2">
        <v>0</v>
      </c>
      <c r="M105" s="2">
        <v>-113</v>
      </c>
      <c r="N105" s="2">
        <v>-100</v>
      </c>
      <c r="O105" s="6"/>
    </row>
    <row r="106" ht="20.1" customHeight="1" outlineLevel="2" spans="1:15">
      <c r="A106" s="2">
        <v>2013805</v>
      </c>
      <c r="B106" s="2">
        <v>1</v>
      </c>
      <c r="C106" s="2" t="s">
        <v>216</v>
      </c>
      <c r="D106" s="2">
        <v>6</v>
      </c>
      <c r="E106" s="2">
        <v>35</v>
      </c>
      <c r="F106" s="2">
        <v>19</v>
      </c>
      <c r="G106" s="2">
        <v>19</v>
      </c>
      <c r="H106" s="2">
        <v>54.29</v>
      </c>
      <c r="I106" s="2">
        <v>100</v>
      </c>
      <c r="J106" s="2">
        <v>13</v>
      </c>
      <c r="K106" s="2">
        <v>216.67</v>
      </c>
      <c r="L106" s="2">
        <v>29</v>
      </c>
      <c r="M106" s="2">
        <v>-6</v>
      </c>
      <c r="N106" s="2">
        <v>-17.14</v>
      </c>
      <c r="O106" s="6"/>
    </row>
    <row r="107" ht="20.1" customHeight="1" outlineLevel="2" spans="1:15">
      <c r="A107" s="2">
        <v>2013815</v>
      </c>
      <c r="B107" s="2">
        <v>1</v>
      </c>
      <c r="C107" s="2" t="s">
        <v>217</v>
      </c>
      <c r="D107" s="2"/>
      <c r="E107" s="2">
        <v>9</v>
      </c>
      <c r="F107" s="2">
        <v>9</v>
      </c>
      <c r="G107" s="2">
        <v>9</v>
      </c>
      <c r="H107" s="2">
        <v>100</v>
      </c>
      <c r="I107" s="2">
        <v>100</v>
      </c>
      <c r="J107" s="2">
        <v>9</v>
      </c>
      <c r="K107" s="2" t="s">
        <v>163</v>
      </c>
      <c r="L107" s="2">
        <v>0</v>
      </c>
      <c r="M107" s="2">
        <v>-9</v>
      </c>
      <c r="N107" s="2">
        <v>-100</v>
      </c>
      <c r="O107" s="6"/>
    </row>
    <row r="108" ht="20.1" customHeight="1" outlineLevel="2" spans="1:15">
      <c r="A108" s="2">
        <v>2013816</v>
      </c>
      <c r="B108" s="2">
        <v>1</v>
      </c>
      <c r="C108" s="2" t="s">
        <v>218</v>
      </c>
      <c r="D108" s="2">
        <v>10</v>
      </c>
      <c r="E108" s="2">
        <v>120</v>
      </c>
      <c r="F108" s="2">
        <v>67</v>
      </c>
      <c r="G108" s="2">
        <v>45</v>
      </c>
      <c r="H108" s="2">
        <v>37.5</v>
      </c>
      <c r="I108" s="2">
        <v>67.16</v>
      </c>
      <c r="J108" s="2">
        <v>35</v>
      </c>
      <c r="K108" s="2">
        <v>350</v>
      </c>
      <c r="L108" s="2">
        <v>77</v>
      </c>
      <c r="M108" s="2">
        <v>-43</v>
      </c>
      <c r="N108" s="2">
        <v>-35.83</v>
      </c>
      <c r="O108" s="6"/>
    </row>
    <row r="109" ht="20.1" customHeight="1" outlineLevel="2" spans="1:15">
      <c r="A109" s="2">
        <v>2013899</v>
      </c>
      <c r="B109" s="2">
        <v>1</v>
      </c>
      <c r="C109" s="2" t="s">
        <v>219</v>
      </c>
      <c r="D109" s="2">
        <v>5</v>
      </c>
      <c r="E109" s="2">
        <v>0</v>
      </c>
      <c r="F109" s="2">
        <v>4</v>
      </c>
      <c r="G109" s="2">
        <v>4</v>
      </c>
      <c r="H109" s="2" t="s">
        <v>163</v>
      </c>
      <c r="I109" s="2">
        <v>100</v>
      </c>
      <c r="J109" s="2">
        <v>-1</v>
      </c>
      <c r="K109" s="2">
        <v>-20</v>
      </c>
      <c r="L109" s="2">
        <v>0</v>
      </c>
      <c r="M109" s="2">
        <v>0</v>
      </c>
      <c r="N109" s="2" t="s">
        <v>163</v>
      </c>
      <c r="O109" s="6"/>
    </row>
    <row r="110" ht="20.1" customHeight="1" outlineLevel="1" spans="1:15">
      <c r="A110" s="2">
        <v>20140</v>
      </c>
      <c r="B110" s="2"/>
      <c r="C110" s="2" t="s">
        <v>220</v>
      </c>
      <c r="D110" s="2">
        <v>25</v>
      </c>
      <c r="E110" s="2">
        <v>114</v>
      </c>
      <c r="F110" s="2">
        <v>126</v>
      </c>
      <c r="G110" s="2">
        <v>126</v>
      </c>
      <c r="H110" s="2">
        <v>110.53</v>
      </c>
      <c r="I110" s="2">
        <v>100</v>
      </c>
      <c r="J110" s="2">
        <v>101</v>
      </c>
      <c r="K110" s="2">
        <v>404</v>
      </c>
      <c r="L110" s="2">
        <v>120</v>
      </c>
      <c r="M110" s="2">
        <v>6</v>
      </c>
      <c r="N110" s="2">
        <v>5.26</v>
      </c>
      <c r="O110" s="6"/>
    </row>
    <row r="111" ht="20.1" customHeight="1" outlineLevel="2" collapsed="1" spans="1:15">
      <c r="A111" s="2">
        <v>2014001</v>
      </c>
      <c r="B111" s="2">
        <v>1</v>
      </c>
      <c r="C111" s="2" t="s">
        <v>159</v>
      </c>
      <c r="D111" s="2"/>
      <c r="E111" s="2">
        <v>0</v>
      </c>
      <c r="F111" s="2">
        <v>0</v>
      </c>
      <c r="G111" s="2">
        <v>0</v>
      </c>
      <c r="H111" s="2" t="s">
        <v>163</v>
      </c>
      <c r="I111" s="2" t="s">
        <v>163</v>
      </c>
      <c r="J111" s="2">
        <v>0</v>
      </c>
      <c r="K111" s="2" t="s">
        <v>163</v>
      </c>
      <c r="L111" s="2">
        <v>112</v>
      </c>
      <c r="M111" s="2">
        <v>112</v>
      </c>
      <c r="N111" s="2" t="s">
        <v>163</v>
      </c>
      <c r="O111" s="6"/>
    </row>
    <row r="112" ht="20.1" customHeight="1" outlineLevel="2" collapsed="1" spans="1:15">
      <c r="A112" s="2">
        <v>2014002</v>
      </c>
      <c r="B112" s="2">
        <v>1</v>
      </c>
      <c r="C112" s="2" t="s">
        <v>160</v>
      </c>
      <c r="D112" s="2"/>
      <c r="E112" s="2"/>
      <c r="F112" s="2"/>
      <c r="G112" s="2"/>
      <c r="H112" s="2"/>
      <c r="I112" s="2"/>
      <c r="J112" s="2"/>
      <c r="K112" s="2"/>
      <c r="L112" s="2">
        <v>1</v>
      </c>
      <c r="M112" s="2"/>
      <c r="N112" s="2"/>
      <c r="O112" s="6"/>
    </row>
    <row r="113" ht="20.1" customHeight="1" outlineLevel="2" collapsed="1" spans="1:15">
      <c r="A113" s="2">
        <v>2014004</v>
      </c>
      <c r="B113" s="2">
        <v>1</v>
      </c>
      <c r="C113" s="2" t="s">
        <v>221</v>
      </c>
      <c r="D113" s="2">
        <v>25</v>
      </c>
      <c r="E113" s="2">
        <v>114</v>
      </c>
      <c r="F113" s="2">
        <v>126</v>
      </c>
      <c r="G113" s="2">
        <v>126</v>
      </c>
      <c r="H113" s="2">
        <v>110.53</v>
      </c>
      <c r="I113" s="2">
        <v>100</v>
      </c>
      <c r="J113" s="2">
        <v>101</v>
      </c>
      <c r="K113" s="2">
        <v>404</v>
      </c>
      <c r="L113" s="2">
        <v>7</v>
      </c>
      <c r="M113" s="2">
        <v>-107</v>
      </c>
      <c r="N113" s="2">
        <v>-93.86</v>
      </c>
      <c r="O113" s="6"/>
    </row>
    <row r="114" ht="20.1" customHeight="1" outlineLevel="1" spans="1:15">
      <c r="A114" s="2">
        <v>20199</v>
      </c>
      <c r="B114" s="2"/>
      <c r="C114" s="2" t="s">
        <v>222</v>
      </c>
      <c r="D114" s="2">
        <v>40</v>
      </c>
      <c r="E114" s="2">
        <v>0</v>
      </c>
      <c r="F114" s="2">
        <v>5</v>
      </c>
      <c r="G114" s="2">
        <v>5</v>
      </c>
      <c r="H114" s="2" t="s">
        <v>163</v>
      </c>
      <c r="I114" s="2">
        <v>100</v>
      </c>
      <c r="J114" s="2">
        <v>-35</v>
      </c>
      <c r="K114" s="2">
        <v>-87.5</v>
      </c>
      <c r="L114" s="2">
        <v>1</v>
      </c>
      <c r="M114" s="2">
        <v>1</v>
      </c>
      <c r="N114" s="2" t="s">
        <v>163</v>
      </c>
      <c r="O114" s="6"/>
    </row>
    <row r="115" ht="20.1" customHeight="1" outlineLevel="2" spans="1:15">
      <c r="A115" s="2">
        <v>2019999</v>
      </c>
      <c r="B115" s="2">
        <v>1</v>
      </c>
      <c r="C115" s="2" t="s">
        <v>223</v>
      </c>
      <c r="D115" s="2">
        <v>40</v>
      </c>
      <c r="E115" s="2">
        <v>0</v>
      </c>
      <c r="F115" s="2">
        <v>5</v>
      </c>
      <c r="G115" s="2">
        <v>5</v>
      </c>
      <c r="H115" s="2" t="s">
        <v>163</v>
      </c>
      <c r="I115" s="2">
        <v>100</v>
      </c>
      <c r="J115" s="2">
        <v>-35</v>
      </c>
      <c r="K115" s="2">
        <v>-87.5</v>
      </c>
      <c r="L115" s="2">
        <v>1</v>
      </c>
      <c r="M115" s="2">
        <v>1</v>
      </c>
      <c r="N115" s="2" t="s">
        <v>163</v>
      </c>
      <c r="O115" s="6"/>
    </row>
    <row r="116" ht="20.1" customHeight="1" spans="1:15">
      <c r="A116" s="2">
        <v>202</v>
      </c>
      <c r="B116" s="2"/>
      <c r="C116" s="2" t="s">
        <v>224</v>
      </c>
      <c r="D116" s="2"/>
      <c r="E116" s="2">
        <v>0</v>
      </c>
      <c r="F116" s="2">
        <v>0</v>
      </c>
      <c r="G116" s="2">
        <v>0</v>
      </c>
      <c r="H116" s="2" t="s">
        <v>163</v>
      </c>
      <c r="I116" s="2" t="s">
        <v>163</v>
      </c>
      <c r="J116" s="2">
        <v>0</v>
      </c>
      <c r="K116" s="2" t="s">
        <v>163</v>
      </c>
      <c r="L116" s="2">
        <v>0</v>
      </c>
      <c r="M116" s="2">
        <v>0</v>
      </c>
      <c r="N116" s="2" t="s">
        <v>163</v>
      </c>
      <c r="O116" s="6"/>
    </row>
    <row r="117" ht="20.1" customHeight="1" spans="1:15">
      <c r="A117" s="2">
        <v>203</v>
      </c>
      <c r="B117" s="2"/>
      <c r="C117" s="2" t="s">
        <v>225</v>
      </c>
      <c r="D117" s="2">
        <v>387</v>
      </c>
      <c r="E117" s="2">
        <v>502</v>
      </c>
      <c r="F117" s="2">
        <v>401</v>
      </c>
      <c r="G117" s="2">
        <v>401</v>
      </c>
      <c r="H117" s="2">
        <v>79.88</v>
      </c>
      <c r="I117" s="2">
        <v>100</v>
      </c>
      <c r="J117" s="2">
        <v>14</v>
      </c>
      <c r="K117" s="2">
        <v>3.62</v>
      </c>
      <c r="L117" s="2">
        <v>408</v>
      </c>
      <c r="M117" s="2">
        <v>-94</v>
      </c>
      <c r="N117" s="2">
        <v>-18.73</v>
      </c>
      <c r="O117" s="6"/>
    </row>
    <row r="118" ht="20.1" customHeight="1" outlineLevel="1" spans="1:15">
      <c r="A118" s="2">
        <v>20306</v>
      </c>
      <c r="B118" s="2"/>
      <c r="C118" s="2" t="s">
        <v>226</v>
      </c>
      <c r="D118" s="2">
        <v>237</v>
      </c>
      <c r="E118" s="2">
        <v>349</v>
      </c>
      <c r="F118" s="2">
        <v>294</v>
      </c>
      <c r="G118" s="2">
        <v>294</v>
      </c>
      <c r="H118" s="2">
        <v>84.24</v>
      </c>
      <c r="I118" s="2">
        <v>100</v>
      </c>
      <c r="J118" s="2">
        <v>57</v>
      </c>
      <c r="K118" s="2">
        <v>24.05</v>
      </c>
      <c r="L118" s="2">
        <v>166</v>
      </c>
      <c r="M118" s="2">
        <v>-183</v>
      </c>
      <c r="N118" s="2">
        <v>-52.44</v>
      </c>
      <c r="O118" s="6"/>
    </row>
    <row r="119" ht="20.1" customHeight="1" outlineLevel="2" spans="1:15">
      <c r="A119" s="2">
        <v>2030601</v>
      </c>
      <c r="B119" s="2">
        <v>1</v>
      </c>
      <c r="C119" s="2" t="s">
        <v>227</v>
      </c>
      <c r="D119" s="2">
        <v>108</v>
      </c>
      <c r="E119" s="2">
        <v>115</v>
      </c>
      <c r="F119" s="2">
        <v>63</v>
      </c>
      <c r="G119" s="2">
        <v>63</v>
      </c>
      <c r="H119" s="2">
        <v>54.78</v>
      </c>
      <c r="I119" s="2">
        <v>100</v>
      </c>
      <c r="J119" s="2">
        <v>-45</v>
      </c>
      <c r="K119" s="2">
        <v>-41.67</v>
      </c>
      <c r="L119" s="2">
        <v>26</v>
      </c>
      <c r="M119" s="2">
        <v>-89</v>
      </c>
      <c r="N119" s="2">
        <v>-77.39</v>
      </c>
      <c r="O119" s="6"/>
    </row>
    <row r="120" ht="20.1" customHeight="1" outlineLevel="2" spans="1:15">
      <c r="A120" s="2">
        <v>2030603</v>
      </c>
      <c r="B120" s="2">
        <v>1</v>
      </c>
      <c r="C120" s="2" t="s">
        <v>228</v>
      </c>
      <c r="D120" s="2">
        <v>0</v>
      </c>
      <c r="E120" s="2">
        <v>0</v>
      </c>
      <c r="F120" s="2">
        <v>2</v>
      </c>
      <c r="G120" s="2">
        <v>2</v>
      </c>
      <c r="H120" s="2" t="s">
        <v>163</v>
      </c>
      <c r="I120" s="2">
        <v>100</v>
      </c>
      <c r="J120" s="2">
        <v>2</v>
      </c>
      <c r="K120" s="2" t="s">
        <v>163</v>
      </c>
      <c r="L120" s="2">
        <v>0</v>
      </c>
      <c r="M120" s="2">
        <v>0</v>
      </c>
      <c r="N120" s="2" t="s">
        <v>163</v>
      </c>
      <c r="O120" s="6"/>
    </row>
    <row r="121" ht="20.1" customHeight="1" outlineLevel="2" spans="1:15">
      <c r="A121" s="2">
        <v>2030607</v>
      </c>
      <c r="B121" s="2">
        <v>1</v>
      </c>
      <c r="C121" s="2" t="s">
        <v>229</v>
      </c>
      <c r="D121" s="2">
        <v>129</v>
      </c>
      <c r="E121" s="2">
        <v>234</v>
      </c>
      <c r="F121" s="2">
        <v>229</v>
      </c>
      <c r="G121" s="2">
        <v>229</v>
      </c>
      <c r="H121" s="2">
        <v>97.86</v>
      </c>
      <c r="I121" s="2">
        <v>100</v>
      </c>
      <c r="J121" s="2">
        <v>100</v>
      </c>
      <c r="K121" s="2">
        <v>77.52</v>
      </c>
      <c r="L121" s="2">
        <v>140</v>
      </c>
      <c r="M121" s="2">
        <v>-94</v>
      </c>
      <c r="N121" s="2">
        <v>-40.17</v>
      </c>
      <c r="O121" s="6"/>
    </row>
    <row r="122" ht="20.1" hidden="1" customHeight="1" outlineLevel="2" spans="1:15">
      <c r="A122" s="2">
        <v>2030699</v>
      </c>
      <c r="B122" s="2">
        <v>1</v>
      </c>
      <c r="C122" s="2" t="s">
        <v>230</v>
      </c>
      <c r="D122" s="2">
        <v>0</v>
      </c>
      <c r="E122" s="2">
        <v>0</v>
      </c>
      <c r="F122" s="2">
        <v>0</v>
      </c>
      <c r="G122" s="2">
        <v>0</v>
      </c>
      <c r="H122" s="2" t="s">
        <v>163</v>
      </c>
      <c r="I122" s="2" t="s">
        <v>163</v>
      </c>
      <c r="J122" s="2">
        <v>0</v>
      </c>
      <c r="K122" s="2" t="s">
        <v>163</v>
      </c>
      <c r="L122" s="2">
        <v>0</v>
      </c>
      <c r="M122" s="2">
        <v>0</v>
      </c>
      <c r="N122" s="2" t="s">
        <v>163</v>
      </c>
      <c r="O122" s="6"/>
    </row>
    <row r="123" ht="19.5" customHeight="1" outlineLevel="1" spans="1:15">
      <c r="A123" s="2">
        <v>20399</v>
      </c>
      <c r="B123" s="2"/>
      <c r="C123" s="2" t="s">
        <v>231</v>
      </c>
      <c r="D123" s="2">
        <v>150</v>
      </c>
      <c r="E123" s="2">
        <v>153</v>
      </c>
      <c r="F123" s="2">
        <v>107</v>
      </c>
      <c r="G123" s="2">
        <v>107</v>
      </c>
      <c r="H123" s="2">
        <v>69.93</v>
      </c>
      <c r="I123" s="2">
        <v>100</v>
      </c>
      <c r="J123" s="2">
        <v>-43</v>
      </c>
      <c r="K123" s="2">
        <v>-28.67</v>
      </c>
      <c r="L123" s="2">
        <v>242</v>
      </c>
      <c r="M123" s="2">
        <v>89</v>
      </c>
      <c r="N123" s="2">
        <v>58.17</v>
      </c>
      <c r="O123" s="6"/>
    </row>
    <row r="124" ht="19.5" customHeight="1" outlineLevel="2" collapsed="1" spans="1:15">
      <c r="A124" s="2" t="s">
        <v>232</v>
      </c>
      <c r="B124" s="2" t="s">
        <v>233</v>
      </c>
      <c r="C124" s="2" t="s">
        <v>234</v>
      </c>
      <c r="D124" s="2">
        <v>150</v>
      </c>
      <c r="E124" s="2">
        <v>153</v>
      </c>
      <c r="F124" s="2">
        <v>107</v>
      </c>
      <c r="G124" s="2">
        <v>107</v>
      </c>
      <c r="H124" s="2">
        <v>69.93</v>
      </c>
      <c r="I124" s="2">
        <v>100</v>
      </c>
      <c r="J124" s="2">
        <v>-43</v>
      </c>
      <c r="K124" s="2">
        <v>-28.67</v>
      </c>
      <c r="L124" s="2">
        <v>242</v>
      </c>
      <c r="M124" s="2">
        <v>89</v>
      </c>
      <c r="N124" s="2">
        <v>58.17</v>
      </c>
      <c r="O124" s="6"/>
    </row>
    <row r="125" ht="19.5" customHeight="1" spans="1:15">
      <c r="A125" s="2">
        <v>204</v>
      </c>
      <c r="B125" s="2"/>
      <c r="C125" s="2" t="s">
        <v>235</v>
      </c>
      <c r="D125" s="2">
        <v>5507</v>
      </c>
      <c r="E125" s="2">
        <v>3848</v>
      </c>
      <c r="F125" s="2">
        <v>3712</v>
      </c>
      <c r="G125" s="2">
        <v>3662</v>
      </c>
      <c r="H125" s="2">
        <v>95.17</v>
      </c>
      <c r="I125" s="2">
        <v>98.65</v>
      </c>
      <c r="J125" s="2">
        <v>-1845</v>
      </c>
      <c r="K125" s="2">
        <v>-33.5</v>
      </c>
      <c r="L125" s="2">
        <v>3242</v>
      </c>
      <c r="M125" s="2">
        <v>-606</v>
      </c>
      <c r="N125" s="2">
        <v>-15.75</v>
      </c>
      <c r="O125" s="6"/>
    </row>
    <row r="126" ht="19.5" customHeight="1" outlineLevel="1" spans="1:15">
      <c r="A126" s="2">
        <v>20402</v>
      </c>
      <c r="B126" s="2"/>
      <c r="C126" s="2" t="s">
        <v>236</v>
      </c>
      <c r="D126" s="2">
        <v>1910</v>
      </c>
      <c r="E126" s="2">
        <v>2349</v>
      </c>
      <c r="F126" s="2">
        <v>2276</v>
      </c>
      <c r="G126" s="2">
        <v>2276</v>
      </c>
      <c r="H126" s="2">
        <v>96.89</v>
      </c>
      <c r="I126" s="2">
        <v>100</v>
      </c>
      <c r="J126" s="2">
        <v>366</v>
      </c>
      <c r="K126" s="2">
        <v>19.16</v>
      </c>
      <c r="L126" s="2">
        <v>2201</v>
      </c>
      <c r="M126" s="2">
        <v>-148</v>
      </c>
      <c r="N126" s="2">
        <v>-6.3</v>
      </c>
      <c r="O126" s="6"/>
    </row>
    <row r="127" ht="20.1" customHeight="1" outlineLevel="2" spans="1:15">
      <c r="A127" s="2">
        <v>2040202</v>
      </c>
      <c r="B127" s="2">
        <v>1</v>
      </c>
      <c r="C127" s="2" t="s">
        <v>160</v>
      </c>
      <c r="D127" s="2">
        <v>12</v>
      </c>
      <c r="E127" s="2">
        <v>0</v>
      </c>
      <c r="F127" s="2">
        <v>0</v>
      </c>
      <c r="G127" s="2">
        <v>0</v>
      </c>
      <c r="H127" s="2" t="s">
        <v>163</v>
      </c>
      <c r="I127" s="2" t="s">
        <v>163</v>
      </c>
      <c r="J127" s="2">
        <v>-12</v>
      </c>
      <c r="K127" s="2">
        <v>-100</v>
      </c>
      <c r="L127" s="2">
        <v>0</v>
      </c>
      <c r="M127" s="2">
        <v>0</v>
      </c>
      <c r="N127" s="2" t="s">
        <v>163</v>
      </c>
      <c r="O127" s="6"/>
    </row>
    <row r="128" ht="20.1" customHeight="1" outlineLevel="2" spans="1:15">
      <c r="A128" s="2">
        <v>2040219</v>
      </c>
      <c r="B128" s="2">
        <v>1</v>
      </c>
      <c r="C128" s="2" t="s">
        <v>187</v>
      </c>
      <c r="D128" s="2">
        <v>95</v>
      </c>
      <c r="E128" s="2">
        <v>0</v>
      </c>
      <c r="F128" s="2">
        <v>0</v>
      </c>
      <c r="G128" s="2">
        <v>0</v>
      </c>
      <c r="H128" s="2" t="s">
        <v>163</v>
      </c>
      <c r="I128" s="2" t="s">
        <v>163</v>
      </c>
      <c r="J128" s="2">
        <v>-95</v>
      </c>
      <c r="K128" s="2">
        <v>-100</v>
      </c>
      <c r="L128" s="2">
        <v>0</v>
      </c>
      <c r="M128" s="2">
        <v>0</v>
      </c>
      <c r="N128" s="2" t="s">
        <v>163</v>
      </c>
      <c r="O128" s="6"/>
    </row>
    <row r="129" ht="20.1" customHeight="1" outlineLevel="2" spans="1:15">
      <c r="A129" s="2">
        <v>2040221</v>
      </c>
      <c r="B129" s="2">
        <v>1</v>
      </c>
      <c r="C129" s="2" t="s">
        <v>237</v>
      </c>
      <c r="D129" s="2">
        <v>1803</v>
      </c>
      <c r="E129" s="2">
        <v>2349</v>
      </c>
      <c r="F129" s="2">
        <v>2276</v>
      </c>
      <c r="G129" s="2">
        <v>2276</v>
      </c>
      <c r="H129" s="2">
        <v>96.89</v>
      </c>
      <c r="I129" s="2">
        <v>100</v>
      </c>
      <c r="J129" s="2">
        <v>473</v>
      </c>
      <c r="K129" s="2">
        <v>26.23</v>
      </c>
      <c r="L129" s="2">
        <v>0</v>
      </c>
      <c r="M129" s="2">
        <v>-2349</v>
      </c>
      <c r="N129" s="2">
        <v>-100</v>
      </c>
      <c r="O129" s="6"/>
    </row>
    <row r="130" ht="19.5" customHeight="1" outlineLevel="1" spans="1:15">
      <c r="A130" s="2">
        <v>20404</v>
      </c>
      <c r="B130" s="2"/>
      <c r="C130" s="2" t="s">
        <v>238</v>
      </c>
      <c r="D130" s="2">
        <v>795</v>
      </c>
      <c r="E130" s="2">
        <v>26</v>
      </c>
      <c r="F130" s="2">
        <v>38</v>
      </c>
      <c r="G130" s="2">
        <v>38</v>
      </c>
      <c r="H130" s="2">
        <v>146.15</v>
      </c>
      <c r="I130" s="2">
        <v>100</v>
      </c>
      <c r="J130" s="2">
        <v>-757</v>
      </c>
      <c r="K130" s="2">
        <v>-95.22</v>
      </c>
      <c r="L130" s="2">
        <v>0</v>
      </c>
      <c r="M130" s="2">
        <v>-26</v>
      </c>
      <c r="N130" s="2">
        <v>-100</v>
      </c>
      <c r="O130" s="6"/>
    </row>
    <row r="131" ht="20.1" customHeight="1" outlineLevel="2" spans="1:15">
      <c r="A131" s="2">
        <v>2040401</v>
      </c>
      <c r="B131" s="2">
        <v>1</v>
      </c>
      <c r="C131" s="2" t="s">
        <v>159</v>
      </c>
      <c r="D131" s="2">
        <v>496</v>
      </c>
      <c r="E131" s="2">
        <v>26</v>
      </c>
      <c r="F131" s="2">
        <v>38</v>
      </c>
      <c r="G131" s="2">
        <v>38</v>
      </c>
      <c r="H131" s="2">
        <v>146.15</v>
      </c>
      <c r="I131" s="2">
        <v>100</v>
      </c>
      <c r="J131" s="2">
        <v>-458</v>
      </c>
      <c r="K131" s="2">
        <v>-92.34</v>
      </c>
      <c r="L131" s="2">
        <v>0</v>
      </c>
      <c r="M131" s="2">
        <v>-26</v>
      </c>
      <c r="N131" s="2">
        <v>-100</v>
      </c>
      <c r="O131" s="6"/>
    </row>
    <row r="132" ht="20.1" customHeight="1" outlineLevel="2" spans="1:15">
      <c r="A132" s="2">
        <v>2040402</v>
      </c>
      <c r="B132" s="2">
        <v>1</v>
      </c>
      <c r="C132" s="2" t="s">
        <v>160</v>
      </c>
      <c r="D132" s="2">
        <v>299</v>
      </c>
      <c r="E132" s="2">
        <v>0</v>
      </c>
      <c r="F132" s="2">
        <v>0</v>
      </c>
      <c r="G132" s="2">
        <v>0</v>
      </c>
      <c r="H132" s="2" t="s">
        <v>163</v>
      </c>
      <c r="I132" s="2" t="s">
        <v>163</v>
      </c>
      <c r="J132" s="2">
        <v>-299</v>
      </c>
      <c r="K132" s="2">
        <v>-100</v>
      </c>
      <c r="L132" s="2">
        <v>0</v>
      </c>
      <c r="M132" s="2">
        <v>0</v>
      </c>
      <c r="N132" s="2" t="s">
        <v>163</v>
      </c>
      <c r="O132" s="6"/>
    </row>
    <row r="133" ht="19.5" customHeight="1" outlineLevel="1" spans="1:15">
      <c r="A133" s="2">
        <v>20405</v>
      </c>
      <c r="B133" s="2"/>
      <c r="C133" s="2" t="s">
        <v>239</v>
      </c>
      <c r="D133" s="2">
        <v>1589</v>
      </c>
      <c r="E133" s="2">
        <v>51</v>
      </c>
      <c r="F133" s="2">
        <v>154</v>
      </c>
      <c r="G133" s="2">
        <v>154</v>
      </c>
      <c r="H133" s="2">
        <v>301.96</v>
      </c>
      <c r="I133" s="2">
        <v>100</v>
      </c>
      <c r="J133" s="2">
        <v>-1435</v>
      </c>
      <c r="K133" s="2">
        <v>-90.31</v>
      </c>
      <c r="L133" s="2">
        <v>0</v>
      </c>
      <c r="M133" s="2">
        <v>-51</v>
      </c>
      <c r="N133" s="2">
        <v>-100</v>
      </c>
      <c r="O133" s="6"/>
    </row>
    <row r="134" ht="20.1" customHeight="1" outlineLevel="2" spans="1:15">
      <c r="A134" s="2">
        <v>2040501</v>
      </c>
      <c r="B134" s="2">
        <v>1</v>
      </c>
      <c r="C134" s="2" t="s">
        <v>159</v>
      </c>
      <c r="D134" s="2">
        <v>1026</v>
      </c>
      <c r="E134" s="2">
        <v>51</v>
      </c>
      <c r="F134" s="2">
        <v>154</v>
      </c>
      <c r="G134" s="2">
        <v>154</v>
      </c>
      <c r="H134" s="2">
        <v>301.96</v>
      </c>
      <c r="I134" s="2">
        <v>100</v>
      </c>
      <c r="J134" s="2">
        <v>-872</v>
      </c>
      <c r="K134" s="2">
        <v>-84.99</v>
      </c>
      <c r="L134" s="2">
        <v>0</v>
      </c>
      <c r="M134" s="2">
        <v>-51</v>
      </c>
      <c r="N134" s="2">
        <v>-100</v>
      </c>
      <c r="O134" s="6"/>
    </row>
    <row r="135" ht="20.1" customHeight="1" outlineLevel="2" spans="1:15">
      <c r="A135" s="2">
        <v>2040502</v>
      </c>
      <c r="B135" s="2">
        <v>1</v>
      </c>
      <c r="C135" s="2" t="s">
        <v>160</v>
      </c>
      <c r="D135" s="2">
        <v>563</v>
      </c>
      <c r="E135" s="2">
        <v>0</v>
      </c>
      <c r="F135" s="2">
        <v>0</v>
      </c>
      <c r="G135" s="2">
        <v>0</v>
      </c>
      <c r="H135" s="2" t="s">
        <v>163</v>
      </c>
      <c r="I135" s="2" t="s">
        <v>163</v>
      </c>
      <c r="J135" s="2">
        <v>-563</v>
      </c>
      <c r="K135" s="2">
        <v>-100</v>
      </c>
      <c r="L135" s="2">
        <v>0</v>
      </c>
      <c r="M135" s="2">
        <v>0</v>
      </c>
      <c r="N135" s="2" t="s">
        <v>163</v>
      </c>
      <c r="O135" s="6"/>
    </row>
    <row r="136" ht="19.5" customHeight="1" outlineLevel="1" spans="1:15">
      <c r="A136" s="2">
        <v>20406</v>
      </c>
      <c r="B136" s="2"/>
      <c r="C136" s="2" t="s">
        <v>240</v>
      </c>
      <c r="D136" s="2">
        <v>1213</v>
      </c>
      <c r="E136" s="2">
        <v>1243</v>
      </c>
      <c r="F136" s="2">
        <v>1244</v>
      </c>
      <c r="G136" s="2">
        <v>1194</v>
      </c>
      <c r="H136" s="2">
        <v>96.06</v>
      </c>
      <c r="I136" s="2">
        <v>95.98</v>
      </c>
      <c r="J136" s="2">
        <v>-19</v>
      </c>
      <c r="K136" s="2">
        <v>-1.57</v>
      </c>
      <c r="L136" s="2">
        <v>880</v>
      </c>
      <c r="M136" s="2">
        <v>-363</v>
      </c>
      <c r="N136" s="2">
        <v>-29.2</v>
      </c>
      <c r="O136" s="6"/>
    </row>
    <row r="137" ht="20.1" customHeight="1" outlineLevel="2" spans="1:15">
      <c r="A137" s="2">
        <v>2040601</v>
      </c>
      <c r="B137" s="2">
        <v>1</v>
      </c>
      <c r="C137" s="2" t="s">
        <v>159</v>
      </c>
      <c r="D137" s="2">
        <v>997</v>
      </c>
      <c r="E137" s="2">
        <v>1040</v>
      </c>
      <c r="F137" s="2">
        <v>1105</v>
      </c>
      <c r="G137" s="2">
        <v>1105</v>
      </c>
      <c r="H137" s="2">
        <v>106.25</v>
      </c>
      <c r="I137" s="2">
        <v>100</v>
      </c>
      <c r="J137" s="2">
        <v>108</v>
      </c>
      <c r="K137" s="2">
        <v>10.83</v>
      </c>
      <c r="L137" s="2">
        <v>796</v>
      </c>
      <c r="M137" s="2">
        <v>-244</v>
      </c>
      <c r="N137" s="2">
        <v>-23.46</v>
      </c>
      <c r="O137" s="6"/>
    </row>
    <row r="138" ht="20.1" customHeight="1" outlineLevel="2" spans="1:15">
      <c r="A138" s="2">
        <v>2040602</v>
      </c>
      <c r="B138" s="2">
        <v>1</v>
      </c>
      <c r="C138" s="2" t="s">
        <v>160</v>
      </c>
      <c r="D138" s="2">
        <v>204</v>
      </c>
      <c r="E138" s="2">
        <v>191</v>
      </c>
      <c r="F138" s="2">
        <v>84</v>
      </c>
      <c r="G138" s="2">
        <v>84</v>
      </c>
      <c r="H138" s="2">
        <v>43.98</v>
      </c>
      <c r="I138" s="2">
        <v>100</v>
      </c>
      <c r="J138" s="2">
        <v>-120</v>
      </c>
      <c r="K138" s="2">
        <v>-58.82</v>
      </c>
      <c r="L138" s="2">
        <v>21</v>
      </c>
      <c r="M138" s="2">
        <v>-170</v>
      </c>
      <c r="N138" s="2">
        <v>-89.01</v>
      </c>
      <c r="O138" s="6"/>
    </row>
    <row r="139" ht="20.1" customHeight="1" outlineLevel="2" spans="1:15">
      <c r="A139" s="2">
        <v>2040604</v>
      </c>
      <c r="B139" s="2">
        <v>1</v>
      </c>
      <c r="C139" s="2" t="s">
        <v>241</v>
      </c>
      <c r="D139" s="2">
        <v>5</v>
      </c>
      <c r="E139" s="2">
        <v>0</v>
      </c>
      <c r="F139" s="2">
        <v>0</v>
      </c>
      <c r="G139" s="2">
        <v>0</v>
      </c>
      <c r="H139" s="2" t="s">
        <v>163</v>
      </c>
      <c r="I139" s="2" t="s">
        <v>163</v>
      </c>
      <c r="J139" s="2">
        <v>-5</v>
      </c>
      <c r="K139" s="2">
        <v>-100</v>
      </c>
      <c r="L139" s="2">
        <v>0</v>
      </c>
      <c r="M139" s="2">
        <v>0</v>
      </c>
      <c r="N139" s="2" t="s">
        <v>163</v>
      </c>
      <c r="O139" s="6"/>
    </row>
    <row r="140" ht="20.1" customHeight="1" outlineLevel="2" spans="1:15">
      <c r="A140" s="2">
        <v>2040607</v>
      </c>
      <c r="B140" s="2">
        <v>1</v>
      </c>
      <c r="C140" s="2" t="s">
        <v>242</v>
      </c>
      <c r="D140" s="2">
        <v>7</v>
      </c>
      <c r="E140" s="2">
        <v>0</v>
      </c>
      <c r="F140" s="2">
        <v>5</v>
      </c>
      <c r="G140" s="2">
        <v>5</v>
      </c>
      <c r="H140" s="2" t="s">
        <v>163</v>
      </c>
      <c r="I140" s="2">
        <v>100</v>
      </c>
      <c r="J140" s="2">
        <v>-2</v>
      </c>
      <c r="K140" s="2">
        <v>-28.57</v>
      </c>
      <c r="L140" s="2">
        <v>0</v>
      </c>
      <c r="M140" s="2">
        <v>0</v>
      </c>
      <c r="N140" s="2" t="s">
        <v>163</v>
      </c>
      <c r="O140" s="6"/>
    </row>
    <row r="141" ht="20.1" hidden="1" customHeight="1" outlineLevel="2" spans="1:15">
      <c r="A141" s="2">
        <v>2040612</v>
      </c>
      <c r="B141" s="2">
        <v>1</v>
      </c>
      <c r="C141" s="2" t="s">
        <v>243</v>
      </c>
      <c r="D141" s="2">
        <v>0</v>
      </c>
      <c r="E141" s="2">
        <v>0</v>
      </c>
      <c r="F141" s="2">
        <v>0</v>
      </c>
      <c r="G141" s="2">
        <v>0</v>
      </c>
      <c r="H141" s="2" t="s">
        <v>163</v>
      </c>
      <c r="I141" s="2" t="s">
        <v>163</v>
      </c>
      <c r="J141" s="2">
        <v>0</v>
      </c>
      <c r="K141" s="2" t="s">
        <v>163</v>
      </c>
      <c r="L141" s="2">
        <v>0</v>
      </c>
      <c r="M141" s="2">
        <v>0</v>
      </c>
      <c r="N141" s="2" t="s">
        <v>163</v>
      </c>
      <c r="O141" s="6"/>
    </row>
    <row r="142" ht="20.1" customHeight="1" outlineLevel="2" spans="1:15">
      <c r="A142" s="2">
        <v>2040699</v>
      </c>
      <c r="B142" s="2">
        <v>1</v>
      </c>
      <c r="C142" s="2" t="s">
        <v>244</v>
      </c>
      <c r="D142" s="2">
        <v>0</v>
      </c>
      <c r="E142" s="2">
        <v>12</v>
      </c>
      <c r="F142" s="2">
        <v>50</v>
      </c>
      <c r="G142" s="2">
        <v>0</v>
      </c>
      <c r="H142" s="2">
        <v>0</v>
      </c>
      <c r="I142" s="2">
        <v>0</v>
      </c>
      <c r="J142" s="2">
        <v>0</v>
      </c>
      <c r="K142" s="2" t="s">
        <v>163</v>
      </c>
      <c r="L142" s="2">
        <v>50</v>
      </c>
      <c r="M142" s="2">
        <v>38</v>
      </c>
      <c r="N142" s="2">
        <v>316.67</v>
      </c>
      <c r="O142" s="6"/>
    </row>
    <row r="143" ht="19.5" customHeight="1" outlineLevel="1" spans="1:15">
      <c r="A143" s="2">
        <v>20499</v>
      </c>
      <c r="B143" s="2"/>
      <c r="C143" s="2" t="s">
        <v>245</v>
      </c>
      <c r="D143" s="2">
        <v>0</v>
      </c>
      <c r="E143" s="2">
        <v>179</v>
      </c>
      <c r="F143" s="2">
        <v>0</v>
      </c>
      <c r="G143" s="2">
        <v>0</v>
      </c>
      <c r="H143" s="2">
        <v>0</v>
      </c>
      <c r="I143" s="2" t="s">
        <v>163</v>
      </c>
      <c r="J143" s="2">
        <v>0</v>
      </c>
      <c r="K143" s="2" t="s">
        <v>163</v>
      </c>
      <c r="L143" s="2">
        <v>161</v>
      </c>
      <c r="M143" s="2">
        <v>-18</v>
      </c>
      <c r="N143" s="2">
        <v>-10.06</v>
      </c>
      <c r="O143" s="6"/>
    </row>
    <row r="144" ht="20.1" customHeight="1" outlineLevel="2" spans="1:15">
      <c r="A144" s="2">
        <v>2049999</v>
      </c>
      <c r="B144" s="2">
        <v>1</v>
      </c>
      <c r="C144" s="2" t="s">
        <v>246</v>
      </c>
      <c r="D144" s="2"/>
      <c r="E144" s="2">
        <v>179</v>
      </c>
      <c r="F144" s="2">
        <v>0</v>
      </c>
      <c r="G144" s="2">
        <v>0</v>
      </c>
      <c r="H144" s="2">
        <v>0</v>
      </c>
      <c r="I144" s="2" t="s">
        <v>163</v>
      </c>
      <c r="J144" s="2">
        <v>0</v>
      </c>
      <c r="K144" s="2" t="s">
        <v>163</v>
      </c>
      <c r="L144" s="2">
        <v>161</v>
      </c>
      <c r="M144" s="2">
        <v>-18</v>
      </c>
      <c r="N144" s="2">
        <v>-10.06</v>
      </c>
      <c r="O144" s="6"/>
    </row>
    <row r="145" ht="19.5" customHeight="1" spans="1:15">
      <c r="A145" s="2">
        <v>205</v>
      </c>
      <c r="B145" s="2"/>
      <c r="C145" s="2" t="s">
        <v>247</v>
      </c>
      <c r="D145" s="2">
        <v>110738</v>
      </c>
      <c r="E145" s="2">
        <v>116383</v>
      </c>
      <c r="F145" s="2">
        <v>116762</v>
      </c>
      <c r="G145" s="2">
        <v>107918</v>
      </c>
      <c r="H145" s="2">
        <v>92.73</v>
      </c>
      <c r="I145" s="2">
        <v>92.43</v>
      </c>
      <c r="J145" s="2">
        <v>-2820</v>
      </c>
      <c r="K145" s="2">
        <v>-2.55</v>
      </c>
      <c r="L145" s="2">
        <v>120709</v>
      </c>
      <c r="M145" s="2">
        <v>4326</v>
      </c>
      <c r="N145" s="2">
        <v>3.72</v>
      </c>
      <c r="O145" s="6"/>
    </row>
    <row r="146" ht="19.5" customHeight="1" outlineLevel="1" spans="1:15">
      <c r="A146" s="2">
        <v>20501</v>
      </c>
      <c r="B146" s="2"/>
      <c r="C146" s="2" t="s">
        <v>248</v>
      </c>
      <c r="D146" s="2">
        <v>600</v>
      </c>
      <c r="E146" s="2">
        <v>626</v>
      </c>
      <c r="F146" s="2">
        <v>627</v>
      </c>
      <c r="G146" s="2">
        <v>627</v>
      </c>
      <c r="H146" s="2">
        <v>100.16</v>
      </c>
      <c r="I146" s="2">
        <v>100</v>
      </c>
      <c r="J146" s="2">
        <v>27</v>
      </c>
      <c r="K146" s="2">
        <v>4.5</v>
      </c>
      <c r="L146" s="2">
        <v>1838</v>
      </c>
      <c r="M146" s="2">
        <v>1212</v>
      </c>
      <c r="N146" s="2">
        <v>193.61</v>
      </c>
      <c r="O146" s="6"/>
    </row>
    <row r="147" ht="20.1" customHeight="1" outlineLevel="2" spans="1:15">
      <c r="A147" s="2">
        <v>2050101</v>
      </c>
      <c r="B147" s="2">
        <v>1</v>
      </c>
      <c r="C147" s="2" t="s">
        <v>159</v>
      </c>
      <c r="D147" s="2">
        <v>558</v>
      </c>
      <c r="E147" s="2">
        <v>566</v>
      </c>
      <c r="F147" s="2">
        <v>547</v>
      </c>
      <c r="G147" s="2">
        <v>547</v>
      </c>
      <c r="H147" s="2">
        <v>96.64</v>
      </c>
      <c r="I147" s="2">
        <v>100</v>
      </c>
      <c r="J147" s="2">
        <v>-11</v>
      </c>
      <c r="K147" s="2">
        <v>-1.97</v>
      </c>
      <c r="L147" s="2">
        <v>526</v>
      </c>
      <c r="M147" s="2">
        <v>-40</v>
      </c>
      <c r="N147" s="2">
        <v>-7.07</v>
      </c>
      <c r="O147" s="6"/>
    </row>
    <row r="148" ht="20.1" customHeight="1" outlineLevel="2" spans="1:15">
      <c r="A148" s="2">
        <v>2050102</v>
      </c>
      <c r="B148" s="2">
        <v>1</v>
      </c>
      <c r="C148" s="2" t="s">
        <v>160</v>
      </c>
      <c r="D148" s="2">
        <v>42</v>
      </c>
      <c r="E148" s="2">
        <v>60</v>
      </c>
      <c r="F148" s="2">
        <v>80</v>
      </c>
      <c r="G148" s="2">
        <v>80</v>
      </c>
      <c r="H148" s="2">
        <v>133.33</v>
      </c>
      <c r="I148" s="2">
        <v>100</v>
      </c>
      <c r="J148" s="2">
        <v>38</v>
      </c>
      <c r="K148" s="2">
        <v>90.48</v>
      </c>
      <c r="L148" s="2">
        <v>1312</v>
      </c>
      <c r="M148" s="2">
        <v>1252</v>
      </c>
      <c r="N148" s="2">
        <v>2086.67</v>
      </c>
      <c r="O148" s="6"/>
    </row>
    <row r="149" ht="20.1" hidden="1" customHeight="1" outlineLevel="2" spans="1:15">
      <c r="A149" s="2">
        <v>2050199</v>
      </c>
      <c r="B149" s="2">
        <v>1</v>
      </c>
      <c r="C149" s="2" t="s">
        <v>249</v>
      </c>
      <c r="D149" s="2">
        <v>0</v>
      </c>
      <c r="E149" s="2">
        <v>0</v>
      </c>
      <c r="F149" s="2">
        <v>0</v>
      </c>
      <c r="G149" s="2">
        <v>0</v>
      </c>
      <c r="H149" s="2" t="s">
        <v>163</v>
      </c>
      <c r="I149" s="2" t="s">
        <v>163</v>
      </c>
      <c r="J149" s="2">
        <v>0</v>
      </c>
      <c r="K149" s="2" t="s">
        <v>163</v>
      </c>
      <c r="L149" s="2">
        <v>0</v>
      </c>
      <c r="M149" s="2">
        <v>0</v>
      </c>
      <c r="N149" s="2" t="s">
        <v>163</v>
      </c>
      <c r="O149" s="6"/>
    </row>
    <row r="150" ht="19.5" customHeight="1" outlineLevel="1" spans="1:15">
      <c r="A150" s="2">
        <v>20502</v>
      </c>
      <c r="B150" s="2"/>
      <c r="C150" s="2" t="s">
        <v>250</v>
      </c>
      <c r="D150" s="2">
        <v>109146</v>
      </c>
      <c r="E150" s="2">
        <v>98135</v>
      </c>
      <c r="F150" s="2">
        <v>115796</v>
      </c>
      <c r="G150" s="2">
        <v>106993</v>
      </c>
      <c r="H150" s="2">
        <v>109.03</v>
      </c>
      <c r="I150" s="2">
        <v>92.4</v>
      </c>
      <c r="J150" s="2">
        <v>-2153</v>
      </c>
      <c r="K150" s="2">
        <v>-1.97</v>
      </c>
      <c r="L150" s="2">
        <v>118460</v>
      </c>
      <c r="M150" s="2">
        <v>20325</v>
      </c>
      <c r="N150" s="2">
        <v>20.71</v>
      </c>
      <c r="O150" s="6"/>
    </row>
    <row r="151" ht="20.1" customHeight="1" outlineLevel="2" spans="1:15">
      <c r="A151" s="2">
        <v>2050201</v>
      </c>
      <c r="B151" s="2">
        <v>1</v>
      </c>
      <c r="C151" s="2" t="s">
        <v>251</v>
      </c>
      <c r="D151" s="2">
        <v>2693</v>
      </c>
      <c r="E151" s="2">
        <v>1929</v>
      </c>
      <c r="F151" s="2">
        <v>2102</v>
      </c>
      <c r="G151" s="2">
        <v>1463</v>
      </c>
      <c r="H151" s="2">
        <v>75.84</v>
      </c>
      <c r="I151" s="2">
        <v>69.6</v>
      </c>
      <c r="J151" s="2">
        <v>-1230</v>
      </c>
      <c r="K151" s="2">
        <v>-45.67</v>
      </c>
      <c r="L151" s="2">
        <v>4248</v>
      </c>
      <c r="M151" s="2">
        <v>2319</v>
      </c>
      <c r="N151" s="2">
        <v>120.22</v>
      </c>
      <c r="O151" s="6"/>
    </row>
    <row r="152" ht="20.1" customHeight="1" outlineLevel="2" spans="1:15">
      <c r="A152" s="2">
        <v>2050202</v>
      </c>
      <c r="B152" s="2">
        <v>1</v>
      </c>
      <c r="C152" s="2" t="s">
        <v>252</v>
      </c>
      <c r="D152" s="2">
        <v>66398</v>
      </c>
      <c r="E152" s="2">
        <v>63027</v>
      </c>
      <c r="F152" s="2">
        <v>73762</v>
      </c>
      <c r="G152" s="2">
        <v>66811</v>
      </c>
      <c r="H152" s="2">
        <v>106</v>
      </c>
      <c r="I152" s="2">
        <v>90.58</v>
      </c>
      <c r="J152" s="2">
        <v>413</v>
      </c>
      <c r="K152" s="2">
        <v>0.62</v>
      </c>
      <c r="L152" s="2">
        <v>62313</v>
      </c>
      <c r="M152" s="2">
        <v>-714</v>
      </c>
      <c r="N152" s="2">
        <v>-1.13</v>
      </c>
      <c r="O152" s="6"/>
    </row>
    <row r="153" ht="20.1" customHeight="1" outlineLevel="2" spans="1:15">
      <c r="A153" s="2">
        <v>2050203</v>
      </c>
      <c r="B153" s="2">
        <v>1</v>
      </c>
      <c r="C153" s="2" t="s">
        <v>253</v>
      </c>
      <c r="D153" s="2">
        <v>31682</v>
      </c>
      <c r="E153" s="2">
        <v>26889</v>
      </c>
      <c r="F153" s="2">
        <v>32735</v>
      </c>
      <c r="G153" s="2">
        <v>31592</v>
      </c>
      <c r="H153" s="2">
        <v>117.49</v>
      </c>
      <c r="I153" s="2">
        <v>96.51</v>
      </c>
      <c r="J153" s="2">
        <v>-90</v>
      </c>
      <c r="K153" s="2">
        <v>-0.28</v>
      </c>
      <c r="L153" s="2">
        <v>23069</v>
      </c>
      <c r="M153" s="2">
        <v>-3820</v>
      </c>
      <c r="N153" s="2">
        <v>-14.21</v>
      </c>
      <c r="O153" s="6"/>
    </row>
    <row r="154" ht="20.1" customHeight="1" outlineLevel="2" spans="1:15">
      <c r="A154" s="2">
        <v>2050204</v>
      </c>
      <c r="B154" s="2">
        <v>1</v>
      </c>
      <c r="C154" s="2" t="s">
        <v>254</v>
      </c>
      <c r="D154" s="2">
        <v>7718</v>
      </c>
      <c r="E154" s="2">
        <v>6290</v>
      </c>
      <c r="F154" s="2">
        <v>6546</v>
      </c>
      <c r="G154" s="2">
        <v>6476</v>
      </c>
      <c r="H154" s="2">
        <v>102.96</v>
      </c>
      <c r="I154" s="2">
        <v>98.93</v>
      </c>
      <c r="J154" s="2">
        <v>-1242</v>
      </c>
      <c r="K154" s="2">
        <v>-16.09</v>
      </c>
      <c r="L154" s="2">
        <v>6192</v>
      </c>
      <c r="M154" s="2">
        <v>-98</v>
      </c>
      <c r="N154" s="2">
        <v>-1.56</v>
      </c>
      <c r="O154" s="6"/>
    </row>
    <row r="155" ht="20.1" customHeight="1" outlineLevel="2" spans="1:15">
      <c r="A155" s="2">
        <v>2050205</v>
      </c>
      <c r="B155" s="2">
        <v>1</v>
      </c>
      <c r="C155" s="2" t="s">
        <v>255</v>
      </c>
      <c r="D155" s="2">
        <v>583</v>
      </c>
      <c r="E155" s="2">
        <v>0</v>
      </c>
      <c r="F155" s="2">
        <v>651</v>
      </c>
      <c r="G155" s="2">
        <v>651</v>
      </c>
      <c r="H155" s="2" t="s">
        <v>163</v>
      </c>
      <c r="I155" s="2">
        <v>100</v>
      </c>
      <c r="J155" s="2">
        <v>68</v>
      </c>
      <c r="K155" s="2">
        <v>11.66</v>
      </c>
      <c r="L155" s="2">
        <v>0</v>
      </c>
      <c r="M155" s="2">
        <v>0</v>
      </c>
      <c r="N155" s="2" t="s">
        <v>163</v>
      </c>
      <c r="O155" s="6"/>
    </row>
    <row r="156" ht="20.1" customHeight="1" outlineLevel="2" spans="1:15">
      <c r="A156" s="2">
        <v>2050299</v>
      </c>
      <c r="B156" s="2">
        <v>1</v>
      </c>
      <c r="C156" s="2" t="s">
        <v>256</v>
      </c>
      <c r="D156" s="2">
        <v>72</v>
      </c>
      <c r="E156" s="2">
        <v>0</v>
      </c>
      <c r="F156" s="2">
        <v>0</v>
      </c>
      <c r="G156" s="2">
        <v>0</v>
      </c>
      <c r="H156" s="2" t="s">
        <v>163</v>
      </c>
      <c r="I156" s="2" t="s">
        <v>163</v>
      </c>
      <c r="J156" s="2">
        <v>-72</v>
      </c>
      <c r="K156" s="2">
        <v>-100</v>
      </c>
      <c r="L156" s="2">
        <v>22638</v>
      </c>
      <c r="M156" s="2">
        <v>22638</v>
      </c>
      <c r="N156" s="2" t="s">
        <v>163</v>
      </c>
      <c r="O156" s="6"/>
    </row>
    <row r="157" ht="19.5" customHeight="1" outlineLevel="1" spans="1:15">
      <c r="A157" s="2">
        <v>20507</v>
      </c>
      <c r="B157" s="2"/>
      <c r="C157" s="2" t="s">
        <v>257</v>
      </c>
      <c r="D157" s="2">
        <v>202</v>
      </c>
      <c r="E157" s="2">
        <v>208</v>
      </c>
      <c r="F157" s="2">
        <v>260</v>
      </c>
      <c r="G157" s="2">
        <v>219</v>
      </c>
      <c r="H157" s="2">
        <v>105.29</v>
      </c>
      <c r="I157" s="2">
        <v>84.23</v>
      </c>
      <c r="J157" s="2">
        <v>17</v>
      </c>
      <c r="K157" s="2">
        <v>8.42</v>
      </c>
      <c r="L157" s="2">
        <v>281</v>
      </c>
      <c r="M157" s="2">
        <v>73</v>
      </c>
      <c r="N157" s="2">
        <v>35.1</v>
      </c>
      <c r="O157" s="6"/>
    </row>
    <row r="158" ht="20.1" customHeight="1" outlineLevel="2" spans="1:15">
      <c r="A158" s="2">
        <v>2050701</v>
      </c>
      <c r="B158" s="2">
        <v>1</v>
      </c>
      <c r="C158" s="2" t="s">
        <v>258</v>
      </c>
      <c r="D158" s="2">
        <v>202</v>
      </c>
      <c r="E158" s="2">
        <v>208</v>
      </c>
      <c r="F158" s="2">
        <v>260</v>
      </c>
      <c r="G158" s="2">
        <v>219</v>
      </c>
      <c r="H158" s="2">
        <v>105.29</v>
      </c>
      <c r="I158" s="2">
        <v>84.23</v>
      </c>
      <c r="J158" s="2">
        <v>17</v>
      </c>
      <c r="K158" s="2">
        <v>8.42</v>
      </c>
      <c r="L158" s="2">
        <v>281</v>
      </c>
      <c r="M158" s="2">
        <v>73</v>
      </c>
      <c r="N158" s="2">
        <v>35.1</v>
      </c>
      <c r="O158" s="6"/>
    </row>
    <row r="159" ht="20.1" hidden="1" customHeight="1" outlineLevel="2" spans="1:15">
      <c r="A159" s="2">
        <v>2050799</v>
      </c>
      <c r="B159" s="2">
        <v>1</v>
      </c>
      <c r="C159" s="2" t="s">
        <v>259</v>
      </c>
      <c r="D159" s="2">
        <v>0</v>
      </c>
      <c r="E159" s="2">
        <v>0</v>
      </c>
      <c r="F159" s="2">
        <v>0</v>
      </c>
      <c r="G159" s="2">
        <v>0</v>
      </c>
      <c r="H159" s="2" t="s">
        <v>163</v>
      </c>
      <c r="I159" s="2" t="s">
        <v>163</v>
      </c>
      <c r="J159" s="2">
        <v>0</v>
      </c>
      <c r="K159" s="2" t="s">
        <v>163</v>
      </c>
      <c r="L159" s="2">
        <v>0</v>
      </c>
      <c r="M159" s="2">
        <v>0</v>
      </c>
      <c r="N159" s="2" t="s">
        <v>163</v>
      </c>
      <c r="O159" s="6"/>
    </row>
    <row r="160" ht="19.5" customHeight="1" outlineLevel="1" spans="1:15">
      <c r="A160" s="2">
        <v>20509</v>
      </c>
      <c r="B160" s="2"/>
      <c r="C160" s="2" t="s">
        <v>260</v>
      </c>
      <c r="D160" s="2">
        <v>790</v>
      </c>
      <c r="E160" s="2">
        <v>100</v>
      </c>
      <c r="F160" s="2">
        <v>77</v>
      </c>
      <c r="G160" s="2">
        <v>77</v>
      </c>
      <c r="H160" s="2">
        <v>77</v>
      </c>
      <c r="I160" s="2">
        <v>100</v>
      </c>
      <c r="J160" s="2">
        <v>-713</v>
      </c>
      <c r="K160" s="2">
        <v>-90.25</v>
      </c>
      <c r="L160" s="2">
        <v>100</v>
      </c>
      <c r="M160" s="2">
        <v>0</v>
      </c>
      <c r="N160" s="2">
        <v>0</v>
      </c>
      <c r="O160" s="6"/>
    </row>
    <row r="161" ht="20.1" customHeight="1" outlineLevel="2" spans="1:15">
      <c r="A161" s="2">
        <v>2050901</v>
      </c>
      <c r="B161" s="2">
        <v>1</v>
      </c>
      <c r="C161" s="2" t="s">
        <v>261</v>
      </c>
      <c r="D161" s="2">
        <v>790</v>
      </c>
      <c r="E161" s="2">
        <v>100</v>
      </c>
      <c r="F161" s="2">
        <v>63</v>
      </c>
      <c r="G161" s="2">
        <v>63</v>
      </c>
      <c r="H161" s="2">
        <v>63</v>
      </c>
      <c r="I161" s="2">
        <v>100</v>
      </c>
      <c r="J161" s="2">
        <v>-727</v>
      </c>
      <c r="K161" s="2">
        <v>-92.03</v>
      </c>
      <c r="L161" s="2">
        <v>100</v>
      </c>
      <c r="M161" s="2">
        <v>0</v>
      </c>
      <c r="N161" s="2">
        <v>0</v>
      </c>
      <c r="O161" s="6"/>
    </row>
    <row r="162" ht="20.1" hidden="1" customHeight="1" outlineLevel="2" spans="1:15">
      <c r="A162" s="2">
        <v>2050902</v>
      </c>
      <c r="B162" s="2">
        <v>1</v>
      </c>
      <c r="C162" s="2" t="s">
        <v>262</v>
      </c>
      <c r="D162" s="2">
        <v>0</v>
      </c>
      <c r="E162" s="2">
        <v>0</v>
      </c>
      <c r="F162" s="2">
        <v>0</v>
      </c>
      <c r="G162" s="2">
        <v>0</v>
      </c>
      <c r="H162" s="2" t="s">
        <v>163</v>
      </c>
      <c r="I162" s="2" t="s">
        <v>163</v>
      </c>
      <c r="J162" s="2">
        <v>0</v>
      </c>
      <c r="K162" s="2" t="s">
        <v>163</v>
      </c>
      <c r="L162" s="2">
        <v>0</v>
      </c>
      <c r="M162" s="2">
        <v>0</v>
      </c>
      <c r="N162" s="2" t="s">
        <v>163</v>
      </c>
      <c r="O162" s="6"/>
    </row>
    <row r="163" ht="20.1" hidden="1" customHeight="1" outlineLevel="2" spans="1:15">
      <c r="A163" s="2">
        <v>2050903</v>
      </c>
      <c r="B163" s="2">
        <v>1</v>
      </c>
      <c r="C163" s="2" t="s">
        <v>263</v>
      </c>
      <c r="D163" s="2">
        <v>0</v>
      </c>
      <c r="E163" s="2">
        <v>0</v>
      </c>
      <c r="F163" s="2">
        <v>0</v>
      </c>
      <c r="G163" s="2">
        <v>0</v>
      </c>
      <c r="H163" s="2" t="s">
        <v>163</v>
      </c>
      <c r="I163" s="2" t="s">
        <v>163</v>
      </c>
      <c r="J163" s="2">
        <v>0</v>
      </c>
      <c r="K163" s="2" t="s">
        <v>163</v>
      </c>
      <c r="L163" s="2">
        <v>0</v>
      </c>
      <c r="M163" s="2">
        <v>0</v>
      </c>
      <c r="N163" s="2" t="s">
        <v>163</v>
      </c>
      <c r="O163" s="6"/>
    </row>
    <row r="164" ht="20.1" customHeight="1" outlineLevel="2" spans="1:15">
      <c r="A164" s="2">
        <v>2050904</v>
      </c>
      <c r="B164" s="2">
        <v>1</v>
      </c>
      <c r="C164" s="2" t="s">
        <v>264</v>
      </c>
      <c r="D164" s="2">
        <v>0</v>
      </c>
      <c r="E164" s="2">
        <v>0</v>
      </c>
      <c r="F164" s="2">
        <v>10</v>
      </c>
      <c r="G164" s="2">
        <v>10</v>
      </c>
      <c r="H164" s="2" t="s">
        <v>163</v>
      </c>
      <c r="I164" s="2">
        <v>100</v>
      </c>
      <c r="J164" s="2">
        <v>10</v>
      </c>
      <c r="K164" s="2" t="s">
        <v>163</v>
      </c>
      <c r="L164" s="2">
        <v>0</v>
      </c>
      <c r="M164" s="2">
        <v>0</v>
      </c>
      <c r="N164" s="2" t="s">
        <v>163</v>
      </c>
      <c r="O164" s="6"/>
    </row>
    <row r="165" ht="19.5" customHeight="1" outlineLevel="1" spans="1:15">
      <c r="A165" s="2">
        <v>20599</v>
      </c>
      <c r="B165" s="2"/>
      <c r="C165" s="2" t="s">
        <v>265</v>
      </c>
      <c r="D165" s="2">
        <v>0</v>
      </c>
      <c r="E165" s="2">
        <v>17314</v>
      </c>
      <c r="F165" s="2">
        <v>0</v>
      </c>
      <c r="G165" s="2">
        <v>0</v>
      </c>
      <c r="H165" s="2">
        <v>0</v>
      </c>
      <c r="I165" s="2" t="s">
        <v>163</v>
      </c>
      <c r="J165" s="2">
        <v>0</v>
      </c>
      <c r="K165" s="2" t="s">
        <v>163</v>
      </c>
      <c r="L165" s="2">
        <v>0</v>
      </c>
      <c r="M165" s="2">
        <v>-17314</v>
      </c>
      <c r="N165" s="2">
        <v>-100</v>
      </c>
      <c r="O165" s="6"/>
    </row>
    <row r="166" ht="20.1" customHeight="1" outlineLevel="2" spans="1:15">
      <c r="A166" s="2">
        <v>2059999</v>
      </c>
      <c r="B166" s="2">
        <v>1</v>
      </c>
      <c r="C166" s="2" t="s">
        <v>266</v>
      </c>
      <c r="D166" s="2"/>
      <c r="E166" s="2">
        <v>17314</v>
      </c>
      <c r="F166" s="2">
        <v>0</v>
      </c>
      <c r="G166" s="2">
        <v>0</v>
      </c>
      <c r="H166" s="2">
        <v>0</v>
      </c>
      <c r="I166" s="2" t="s">
        <v>163</v>
      </c>
      <c r="J166" s="2">
        <v>0</v>
      </c>
      <c r="K166" s="2" t="s">
        <v>163</v>
      </c>
      <c r="L166" s="2">
        <v>0</v>
      </c>
      <c r="M166" s="2">
        <v>-17314</v>
      </c>
      <c r="N166" s="2">
        <v>-100</v>
      </c>
      <c r="O166" s="6"/>
    </row>
    <row r="167" ht="19.5" customHeight="1" spans="1:15">
      <c r="A167" s="2">
        <v>206</v>
      </c>
      <c r="B167" s="2"/>
      <c r="C167" s="2" t="s">
        <v>267</v>
      </c>
      <c r="D167" s="2">
        <v>2959</v>
      </c>
      <c r="E167" s="2">
        <v>3157</v>
      </c>
      <c r="F167" s="2">
        <v>2916</v>
      </c>
      <c r="G167" s="2">
        <v>2916</v>
      </c>
      <c r="H167" s="2">
        <v>92.37</v>
      </c>
      <c r="I167" s="2">
        <v>100</v>
      </c>
      <c r="J167" s="2">
        <v>-43</v>
      </c>
      <c r="K167" s="2">
        <v>-1.45</v>
      </c>
      <c r="L167" s="2">
        <v>3598</v>
      </c>
      <c r="M167" s="2">
        <v>441</v>
      </c>
      <c r="N167" s="2">
        <v>13.97</v>
      </c>
      <c r="O167" s="6"/>
    </row>
    <row r="168" ht="19.5" customHeight="1" outlineLevel="1" spans="1:15">
      <c r="A168" s="2">
        <v>20601</v>
      </c>
      <c r="B168" s="2"/>
      <c r="C168" s="2" t="s">
        <v>268</v>
      </c>
      <c r="D168" s="2">
        <v>7</v>
      </c>
      <c r="E168" s="2">
        <v>5</v>
      </c>
      <c r="F168" s="2">
        <v>4</v>
      </c>
      <c r="G168" s="2">
        <v>4</v>
      </c>
      <c r="H168" s="2">
        <v>80</v>
      </c>
      <c r="I168" s="2">
        <v>100</v>
      </c>
      <c r="J168" s="2">
        <v>-3</v>
      </c>
      <c r="K168" s="2">
        <v>-42.86</v>
      </c>
      <c r="L168" s="2">
        <v>9</v>
      </c>
      <c r="M168" s="2">
        <v>4</v>
      </c>
      <c r="N168" s="2">
        <v>80</v>
      </c>
      <c r="O168" s="6"/>
    </row>
    <row r="169" ht="20.1" hidden="1" customHeight="1" outlineLevel="2" spans="1:15">
      <c r="A169" s="2">
        <v>2060101</v>
      </c>
      <c r="B169" s="2">
        <v>1</v>
      </c>
      <c r="C169" s="2" t="s">
        <v>159</v>
      </c>
      <c r="D169" s="2"/>
      <c r="E169" s="2">
        <v>0</v>
      </c>
      <c r="F169" s="2">
        <v>0</v>
      </c>
      <c r="G169" s="2">
        <v>0</v>
      </c>
      <c r="H169" s="2" t="s">
        <v>163</v>
      </c>
      <c r="I169" s="2" t="s">
        <v>163</v>
      </c>
      <c r="J169" s="2">
        <v>0</v>
      </c>
      <c r="K169" s="2" t="s">
        <v>163</v>
      </c>
      <c r="L169" s="2">
        <v>0</v>
      </c>
      <c r="M169" s="2">
        <v>0</v>
      </c>
      <c r="N169" s="2" t="s">
        <v>163</v>
      </c>
      <c r="O169" s="6"/>
    </row>
    <row r="170" ht="20.1" customHeight="1" outlineLevel="2" spans="1:15">
      <c r="A170" s="2">
        <v>2060102</v>
      </c>
      <c r="B170" s="2">
        <v>1</v>
      </c>
      <c r="C170" s="2" t="s">
        <v>160</v>
      </c>
      <c r="D170" s="2">
        <v>7</v>
      </c>
      <c r="E170" s="2">
        <v>5</v>
      </c>
      <c r="F170" s="2">
        <v>4</v>
      </c>
      <c r="G170" s="2">
        <v>4</v>
      </c>
      <c r="H170" s="2">
        <v>80</v>
      </c>
      <c r="I170" s="2">
        <v>100</v>
      </c>
      <c r="J170" s="2">
        <v>-3</v>
      </c>
      <c r="K170" s="2">
        <v>-42.86</v>
      </c>
      <c r="L170" s="2">
        <v>9</v>
      </c>
      <c r="M170" s="2">
        <v>4</v>
      </c>
      <c r="N170" s="2">
        <v>80</v>
      </c>
      <c r="O170" s="6"/>
    </row>
    <row r="171" ht="19.5" customHeight="1" outlineLevel="1" spans="1:15">
      <c r="A171" s="2">
        <v>20602</v>
      </c>
      <c r="B171" s="2"/>
      <c r="C171" s="2" t="s">
        <v>269</v>
      </c>
      <c r="D171" s="2">
        <v>719</v>
      </c>
      <c r="E171" s="2">
        <v>0</v>
      </c>
      <c r="F171" s="2">
        <v>0</v>
      </c>
      <c r="G171" s="2">
        <v>0</v>
      </c>
      <c r="H171" s="2" t="s">
        <v>163</v>
      </c>
      <c r="I171" s="2" t="s">
        <v>163</v>
      </c>
      <c r="J171" s="2">
        <v>-719</v>
      </c>
      <c r="K171" s="2">
        <v>-100</v>
      </c>
      <c r="L171" s="2">
        <v>0</v>
      </c>
      <c r="M171" s="2">
        <v>0</v>
      </c>
      <c r="N171" s="2" t="s">
        <v>163</v>
      </c>
      <c r="O171" s="6"/>
    </row>
    <row r="172" ht="20.1" customHeight="1" outlineLevel="2" spans="1:15">
      <c r="A172" s="2">
        <v>2060299</v>
      </c>
      <c r="B172" s="2">
        <v>1</v>
      </c>
      <c r="C172" s="2" t="s">
        <v>270</v>
      </c>
      <c r="D172" s="2">
        <v>719</v>
      </c>
      <c r="E172" s="2">
        <v>0</v>
      </c>
      <c r="F172" s="2">
        <v>0</v>
      </c>
      <c r="G172" s="2">
        <v>0</v>
      </c>
      <c r="H172" s="2" t="s">
        <v>163</v>
      </c>
      <c r="I172" s="2" t="s">
        <v>163</v>
      </c>
      <c r="J172" s="2">
        <v>-719</v>
      </c>
      <c r="K172" s="2">
        <v>-100</v>
      </c>
      <c r="L172" s="2">
        <v>0</v>
      </c>
      <c r="M172" s="2">
        <v>0</v>
      </c>
      <c r="N172" s="2" t="s">
        <v>163</v>
      </c>
      <c r="O172" s="6"/>
    </row>
    <row r="173" ht="19.5" customHeight="1" outlineLevel="1" spans="1:15">
      <c r="A173" s="2">
        <v>20604</v>
      </c>
      <c r="B173" s="2"/>
      <c r="C173" s="2" t="s">
        <v>271</v>
      </c>
      <c r="D173" s="2">
        <v>1626</v>
      </c>
      <c r="E173" s="2">
        <v>0</v>
      </c>
      <c r="F173" s="2">
        <v>2535</v>
      </c>
      <c r="G173" s="2">
        <v>2535</v>
      </c>
      <c r="H173" s="2" t="s">
        <v>163</v>
      </c>
      <c r="I173" s="2">
        <v>100</v>
      </c>
      <c r="J173" s="2">
        <v>909</v>
      </c>
      <c r="K173" s="2">
        <v>55.9</v>
      </c>
      <c r="L173" s="2">
        <v>0</v>
      </c>
      <c r="M173" s="2">
        <v>0</v>
      </c>
      <c r="N173" s="2" t="s">
        <v>163</v>
      </c>
      <c r="O173" s="6"/>
    </row>
    <row r="174" ht="20.1" hidden="1" customHeight="1" outlineLevel="2" spans="1:15">
      <c r="A174" s="2">
        <v>2060404</v>
      </c>
      <c r="B174" s="2">
        <v>1</v>
      </c>
      <c r="C174" s="2" t="s">
        <v>272</v>
      </c>
      <c r="D174" s="2">
        <v>0</v>
      </c>
      <c r="E174" s="2">
        <v>0</v>
      </c>
      <c r="F174" s="2">
        <v>0</v>
      </c>
      <c r="G174" s="2">
        <v>0</v>
      </c>
      <c r="H174" s="2" t="s">
        <v>163</v>
      </c>
      <c r="I174" s="2" t="s">
        <v>163</v>
      </c>
      <c r="J174" s="2">
        <v>0</v>
      </c>
      <c r="K174" s="2" t="s">
        <v>163</v>
      </c>
      <c r="L174" s="2">
        <v>0</v>
      </c>
      <c r="M174" s="2">
        <v>0</v>
      </c>
      <c r="N174" s="2" t="s">
        <v>163</v>
      </c>
      <c r="O174" s="6"/>
    </row>
    <row r="175" ht="20.1" customHeight="1" outlineLevel="2" spans="1:15">
      <c r="A175" s="2">
        <v>2060499</v>
      </c>
      <c r="B175" s="2">
        <v>1</v>
      </c>
      <c r="C175" s="2" t="s">
        <v>273</v>
      </c>
      <c r="D175" s="2">
        <v>1626</v>
      </c>
      <c r="E175" s="2">
        <v>0</v>
      </c>
      <c r="F175" s="2">
        <v>2535</v>
      </c>
      <c r="G175" s="2">
        <v>2535</v>
      </c>
      <c r="H175" s="2" t="s">
        <v>163</v>
      </c>
      <c r="I175" s="2">
        <v>100</v>
      </c>
      <c r="J175" s="2">
        <v>909</v>
      </c>
      <c r="K175" s="2">
        <v>55.9</v>
      </c>
      <c r="L175" s="2">
        <v>0</v>
      </c>
      <c r="M175" s="2">
        <v>0</v>
      </c>
      <c r="N175" s="2" t="s">
        <v>163</v>
      </c>
      <c r="O175" s="6"/>
    </row>
    <row r="176" ht="19.5" customHeight="1" outlineLevel="1" spans="1:15">
      <c r="A176" s="2">
        <v>20605</v>
      </c>
      <c r="B176" s="2"/>
      <c r="C176" s="2" t="s">
        <v>274</v>
      </c>
      <c r="D176" s="2">
        <v>307</v>
      </c>
      <c r="E176" s="2">
        <v>0</v>
      </c>
      <c r="F176" s="2">
        <v>0</v>
      </c>
      <c r="G176" s="2">
        <v>0</v>
      </c>
      <c r="H176" s="2" t="s">
        <v>163</v>
      </c>
      <c r="I176" s="2" t="s">
        <v>163</v>
      </c>
      <c r="J176" s="2">
        <v>-307</v>
      </c>
      <c r="K176" s="2">
        <v>-100</v>
      </c>
      <c r="L176" s="2">
        <v>0</v>
      </c>
      <c r="M176" s="2">
        <v>0</v>
      </c>
      <c r="N176" s="2" t="s">
        <v>163</v>
      </c>
      <c r="O176" s="6"/>
    </row>
    <row r="177" ht="20.1" customHeight="1" outlineLevel="2" spans="1:15">
      <c r="A177" s="2">
        <v>2060502</v>
      </c>
      <c r="B177" s="2">
        <v>1</v>
      </c>
      <c r="C177" s="2" t="s">
        <v>275</v>
      </c>
      <c r="D177" s="2">
        <v>307</v>
      </c>
      <c r="E177" s="2">
        <v>0</v>
      </c>
      <c r="F177" s="2">
        <v>0</v>
      </c>
      <c r="G177" s="2">
        <v>0</v>
      </c>
      <c r="H177" s="2" t="s">
        <v>163</v>
      </c>
      <c r="I177" s="2" t="s">
        <v>163</v>
      </c>
      <c r="J177" s="2">
        <v>-307</v>
      </c>
      <c r="K177" s="2">
        <v>-100</v>
      </c>
      <c r="L177" s="2">
        <v>0</v>
      </c>
      <c r="M177" s="2">
        <v>0</v>
      </c>
      <c r="N177" s="2" t="s">
        <v>163</v>
      </c>
      <c r="O177" s="6"/>
    </row>
    <row r="178" ht="19.5" customHeight="1" outlineLevel="1" spans="1:15">
      <c r="A178" s="2">
        <v>20606</v>
      </c>
      <c r="B178" s="2"/>
      <c r="C178" s="2" t="s">
        <v>276</v>
      </c>
      <c r="D178" s="2">
        <v>5</v>
      </c>
      <c r="E178" s="2">
        <v>0</v>
      </c>
      <c r="F178" s="2">
        <v>0</v>
      </c>
      <c r="G178" s="2">
        <v>0</v>
      </c>
      <c r="H178" s="2" t="s">
        <v>163</v>
      </c>
      <c r="I178" s="2" t="s">
        <v>163</v>
      </c>
      <c r="J178" s="2">
        <v>-5</v>
      </c>
      <c r="K178" s="2">
        <v>-100</v>
      </c>
      <c r="L178" s="2">
        <v>0</v>
      </c>
      <c r="M178" s="2">
        <v>0</v>
      </c>
      <c r="N178" s="2" t="s">
        <v>163</v>
      </c>
      <c r="O178" s="6"/>
    </row>
    <row r="179" ht="20.1" customHeight="1" outlineLevel="2" spans="1:15">
      <c r="A179" s="2">
        <v>2060602</v>
      </c>
      <c r="B179" s="2">
        <v>1</v>
      </c>
      <c r="C179" s="2" t="s">
        <v>277</v>
      </c>
      <c r="D179" s="2">
        <v>5</v>
      </c>
      <c r="E179" s="2">
        <v>0</v>
      </c>
      <c r="F179" s="2">
        <v>0</v>
      </c>
      <c r="G179" s="2">
        <v>0</v>
      </c>
      <c r="H179" s="2" t="s">
        <v>163</v>
      </c>
      <c r="I179" s="2" t="s">
        <v>163</v>
      </c>
      <c r="J179" s="2">
        <v>-5</v>
      </c>
      <c r="K179" s="2">
        <v>-100</v>
      </c>
      <c r="L179" s="2">
        <v>0</v>
      </c>
      <c r="M179" s="2">
        <v>0</v>
      </c>
      <c r="N179" s="2" t="s">
        <v>163</v>
      </c>
      <c r="O179" s="6"/>
    </row>
    <row r="180" ht="19.5" customHeight="1" outlineLevel="1" spans="1:15">
      <c r="A180" s="2">
        <v>20607</v>
      </c>
      <c r="B180" s="2"/>
      <c r="C180" s="2" t="s">
        <v>278</v>
      </c>
      <c r="D180" s="2">
        <v>115</v>
      </c>
      <c r="E180" s="2">
        <v>102</v>
      </c>
      <c r="F180" s="2">
        <v>114</v>
      </c>
      <c r="G180" s="2">
        <v>114</v>
      </c>
      <c r="H180" s="2">
        <v>111.76</v>
      </c>
      <c r="I180" s="2">
        <v>100</v>
      </c>
      <c r="J180" s="2">
        <v>-1</v>
      </c>
      <c r="K180" s="2">
        <v>-0.87</v>
      </c>
      <c r="L180" s="2">
        <v>84</v>
      </c>
      <c r="M180" s="2">
        <v>-18</v>
      </c>
      <c r="N180" s="2">
        <v>-17.65</v>
      </c>
      <c r="O180" s="6"/>
    </row>
    <row r="181" ht="20.1" customHeight="1" outlineLevel="2" spans="1:15">
      <c r="A181" s="2">
        <v>2060701</v>
      </c>
      <c r="B181" s="2">
        <v>1</v>
      </c>
      <c r="C181" s="2" t="s">
        <v>279</v>
      </c>
      <c r="D181" s="2">
        <v>87</v>
      </c>
      <c r="E181" s="2">
        <v>91</v>
      </c>
      <c r="F181" s="2">
        <v>93</v>
      </c>
      <c r="G181" s="2">
        <v>93</v>
      </c>
      <c r="H181" s="2">
        <v>102.2</v>
      </c>
      <c r="I181" s="2">
        <v>100</v>
      </c>
      <c r="J181" s="2">
        <v>6</v>
      </c>
      <c r="K181" s="2">
        <v>6.9</v>
      </c>
      <c r="L181" s="2">
        <v>78</v>
      </c>
      <c r="M181" s="2">
        <v>-13</v>
      </c>
      <c r="N181" s="2">
        <v>-14.29</v>
      </c>
      <c r="O181" s="6"/>
    </row>
    <row r="182" ht="20.1" customHeight="1" outlineLevel="2" spans="1:15">
      <c r="A182" s="2">
        <v>2060702</v>
      </c>
      <c r="B182" s="2">
        <v>1</v>
      </c>
      <c r="C182" s="2" t="s">
        <v>280</v>
      </c>
      <c r="D182" s="2">
        <v>5</v>
      </c>
      <c r="E182" s="2">
        <v>7</v>
      </c>
      <c r="F182" s="2">
        <v>1</v>
      </c>
      <c r="G182" s="2">
        <v>1</v>
      </c>
      <c r="H182" s="2">
        <v>14.29</v>
      </c>
      <c r="I182" s="2">
        <v>100</v>
      </c>
      <c r="J182" s="2">
        <v>-4</v>
      </c>
      <c r="K182" s="2">
        <v>-80</v>
      </c>
      <c r="L182" s="2">
        <v>5</v>
      </c>
      <c r="M182" s="2">
        <v>-2</v>
      </c>
      <c r="N182" s="2">
        <v>-28.57</v>
      </c>
      <c r="O182" s="6"/>
    </row>
    <row r="183" ht="20.1" customHeight="1" outlineLevel="2" spans="1:15">
      <c r="A183" s="2">
        <v>2060703</v>
      </c>
      <c r="B183" s="2">
        <v>1</v>
      </c>
      <c r="C183" s="2" t="s">
        <v>281</v>
      </c>
      <c r="D183" s="2">
        <v>0</v>
      </c>
      <c r="E183" s="2">
        <v>3</v>
      </c>
      <c r="F183" s="2">
        <v>0</v>
      </c>
      <c r="G183" s="2">
        <v>0</v>
      </c>
      <c r="H183" s="2">
        <v>0</v>
      </c>
      <c r="I183" s="2" t="s">
        <v>163</v>
      </c>
      <c r="J183" s="2">
        <v>0</v>
      </c>
      <c r="K183" s="2" t="s">
        <v>163</v>
      </c>
      <c r="L183" s="2">
        <v>1</v>
      </c>
      <c r="M183" s="2">
        <v>-2</v>
      </c>
      <c r="N183" s="2">
        <v>-66.67</v>
      </c>
      <c r="O183" s="6"/>
    </row>
    <row r="184" ht="20.1" customHeight="1" outlineLevel="2" spans="1:15">
      <c r="A184" s="2">
        <v>2060799</v>
      </c>
      <c r="B184" s="2">
        <v>1</v>
      </c>
      <c r="C184" s="2" t="s">
        <v>282</v>
      </c>
      <c r="D184" s="2">
        <v>23</v>
      </c>
      <c r="E184" s="2">
        <v>1</v>
      </c>
      <c r="F184" s="2">
        <v>20</v>
      </c>
      <c r="G184" s="2">
        <v>20</v>
      </c>
      <c r="H184" s="2">
        <v>2000</v>
      </c>
      <c r="I184" s="2">
        <v>100</v>
      </c>
      <c r="J184" s="2">
        <v>-3</v>
      </c>
      <c r="K184" s="2">
        <v>-13.04</v>
      </c>
      <c r="L184" s="2">
        <v>0</v>
      </c>
      <c r="M184" s="2">
        <v>-1</v>
      </c>
      <c r="N184" s="2">
        <v>-100</v>
      </c>
      <c r="O184" s="6"/>
    </row>
    <row r="185" ht="19.5" customHeight="1" outlineLevel="1" spans="1:15">
      <c r="A185" s="2">
        <v>20609</v>
      </c>
      <c r="B185" s="2"/>
      <c r="C185" s="2" t="s">
        <v>283</v>
      </c>
      <c r="D185" s="2">
        <v>0</v>
      </c>
      <c r="E185" s="2">
        <v>3000</v>
      </c>
      <c r="F185" s="2">
        <v>86</v>
      </c>
      <c r="G185" s="2">
        <v>86</v>
      </c>
      <c r="H185" s="2">
        <v>2.87</v>
      </c>
      <c r="I185" s="2">
        <v>100</v>
      </c>
      <c r="J185" s="2">
        <v>86</v>
      </c>
      <c r="K185" s="2" t="s">
        <v>163</v>
      </c>
      <c r="L185" s="2">
        <v>0</v>
      </c>
      <c r="M185" s="2">
        <v>-3000</v>
      </c>
      <c r="N185" s="2">
        <v>-100</v>
      </c>
      <c r="O185" s="6"/>
    </row>
    <row r="186" ht="20.1" customHeight="1" outlineLevel="2" spans="1:15">
      <c r="A186" s="2">
        <v>2060999</v>
      </c>
      <c r="B186" s="2">
        <v>1</v>
      </c>
      <c r="C186" s="2" t="s">
        <v>284</v>
      </c>
      <c r="D186" s="2"/>
      <c r="E186" s="2">
        <v>3000</v>
      </c>
      <c r="F186" s="2">
        <v>86</v>
      </c>
      <c r="G186" s="2">
        <v>86</v>
      </c>
      <c r="H186" s="2">
        <v>2.87</v>
      </c>
      <c r="I186" s="2">
        <v>100</v>
      </c>
      <c r="J186" s="2">
        <v>86</v>
      </c>
      <c r="K186" s="2" t="s">
        <v>163</v>
      </c>
      <c r="L186" s="2">
        <v>0</v>
      </c>
      <c r="M186" s="2">
        <v>-3000</v>
      </c>
      <c r="N186" s="2">
        <v>-100</v>
      </c>
      <c r="O186" s="6"/>
    </row>
    <row r="187" ht="19.5" customHeight="1" outlineLevel="1" spans="1:15">
      <c r="A187" s="2">
        <v>20699</v>
      </c>
      <c r="B187" s="2"/>
      <c r="C187" s="2" t="s">
        <v>285</v>
      </c>
      <c r="D187" s="2">
        <v>180</v>
      </c>
      <c r="E187" s="2">
        <v>50</v>
      </c>
      <c r="F187" s="2">
        <v>177</v>
      </c>
      <c r="G187" s="2">
        <v>177</v>
      </c>
      <c r="H187" s="2">
        <v>354</v>
      </c>
      <c r="I187" s="2">
        <v>100</v>
      </c>
      <c r="J187" s="2">
        <v>-3</v>
      </c>
      <c r="K187" s="2">
        <v>-1.67</v>
      </c>
      <c r="L187" s="2">
        <v>3505</v>
      </c>
      <c r="M187" s="2">
        <v>3455</v>
      </c>
      <c r="N187" s="2">
        <v>6910</v>
      </c>
      <c r="O187" s="6"/>
    </row>
    <row r="188" ht="20.1" customHeight="1" outlineLevel="2" spans="1:15">
      <c r="A188" s="2">
        <v>2069999</v>
      </c>
      <c r="B188" s="2">
        <v>1</v>
      </c>
      <c r="C188" s="2" t="s">
        <v>286</v>
      </c>
      <c r="D188" s="2">
        <v>180</v>
      </c>
      <c r="E188" s="2">
        <v>50</v>
      </c>
      <c r="F188" s="2">
        <v>177</v>
      </c>
      <c r="G188" s="2">
        <v>177</v>
      </c>
      <c r="H188" s="2">
        <v>354</v>
      </c>
      <c r="I188" s="2">
        <v>100</v>
      </c>
      <c r="J188" s="2">
        <v>-3</v>
      </c>
      <c r="K188" s="2">
        <v>-1.67</v>
      </c>
      <c r="L188" s="2">
        <v>3505</v>
      </c>
      <c r="M188" s="2">
        <v>3455</v>
      </c>
      <c r="N188" s="2">
        <v>6910</v>
      </c>
      <c r="O188" s="6"/>
    </row>
    <row r="189" ht="19.5" customHeight="1" spans="1:15">
      <c r="A189" s="2">
        <v>207</v>
      </c>
      <c r="B189" s="2"/>
      <c r="C189" s="2" t="s">
        <v>287</v>
      </c>
      <c r="D189" s="2">
        <v>852</v>
      </c>
      <c r="E189" s="2">
        <v>495</v>
      </c>
      <c r="F189" s="2">
        <v>630</v>
      </c>
      <c r="G189" s="2">
        <v>491</v>
      </c>
      <c r="H189" s="2">
        <v>99.19</v>
      </c>
      <c r="I189" s="2">
        <v>77.94</v>
      </c>
      <c r="J189" s="2">
        <v>-361</v>
      </c>
      <c r="K189" s="2">
        <v>-42.37</v>
      </c>
      <c r="L189" s="2">
        <v>598</v>
      </c>
      <c r="M189" s="2">
        <v>103</v>
      </c>
      <c r="N189" s="2">
        <v>20.81</v>
      </c>
      <c r="O189" s="6"/>
    </row>
    <row r="190" ht="19.5" customHeight="1" outlineLevel="1" spans="1:15">
      <c r="A190" s="2">
        <v>20701</v>
      </c>
      <c r="B190" s="2"/>
      <c r="C190" s="2" t="s">
        <v>288</v>
      </c>
      <c r="D190" s="2">
        <v>745</v>
      </c>
      <c r="E190" s="2">
        <v>280</v>
      </c>
      <c r="F190" s="2">
        <v>569</v>
      </c>
      <c r="G190" s="2">
        <v>438</v>
      </c>
      <c r="H190" s="2">
        <v>156.43</v>
      </c>
      <c r="I190" s="2">
        <v>76.98</v>
      </c>
      <c r="J190" s="2">
        <v>-307</v>
      </c>
      <c r="K190" s="2">
        <v>-41.21</v>
      </c>
      <c r="L190" s="2">
        <v>456</v>
      </c>
      <c r="M190" s="2">
        <v>176</v>
      </c>
      <c r="N190" s="2">
        <v>62.86</v>
      </c>
      <c r="O190" s="6"/>
    </row>
    <row r="191" ht="20.1" customHeight="1" outlineLevel="2" spans="1:15">
      <c r="A191" s="2">
        <v>2070101</v>
      </c>
      <c r="B191" s="2">
        <v>1</v>
      </c>
      <c r="C191" s="2" t="s">
        <v>159</v>
      </c>
      <c r="D191" s="2">
        <v>215</v>
      </c>
      <c r="E191" s="2">
        <v>232</v>
      </c>
      <c r="F191" s="2">
        <v>273</v>
      </c>
      <c r="G191" s="2">
        <v>273</v>
      </c>
      <c r="H191" s="2">
        <v>117.67</v>
      </c>
      <c r="I191" s="2">
        <v>100</v>
      </c>
      <c r="J191" s="2">
        <v>58</v>
      </c>
      <c r="K191" s="2">
        <v>26.98</v>
      </c>
      <c r="L191" s="2">
        <v>229</v>
      </c>
      <c r="M191" s="2">
        <v>-3</v>
      </c>
      <c r="N191" s="2">
        <v>-1.29</v>
      </c>
      <c r="O191" s="6"/>
    </row>
    <row r="192" ht="20.1" customHeight="1" outlineLevel="2" spans="1:15">
      <c r="A192" s="2">
        <v>2070102</v>
      </c>
      <c r="B192" s="2">
        <v>1</v>
      </c>
      <c r="C192" s="2" t="s">
        <v>160</v>
      </c>
      <c r="D192" s="2">
        <v>3</v>
      </c>
      <c r="E192" s="2">
        <v>0</v>
      </c>
      <c r="F192" s="2">
        <v>0</v>
      </c>
      <c r="G192" s="2">
        <v>0</v>
      </c>
      <c r="H192" s="2" t="s">
        <v>163</v>
      </c>
      <c r="I192" s="2" t="s">
        <v>163</v>
      </c>
      <c r="J192" s="2">
        <v>-3</v>
      </c>
      <c r="K192" s="2">
        <v>-100</v>
      </c>
      <c r="L192" s="2">
        <v>5</v>
      </c>
      <c r="M192" s="2">
        <v>5</v>
      </c>
      <c r="N192" s="2" t="s">
        <v>163</v>
      </c>
      <c r="O192" s="6"/>
    </row>
    <row r="193" ht="20.1" customHeight="1" outlineLevel="2" spans="1:15">
      <c r="A193" s="2">
        <v>2070104</v>
      </c>
      <c r="B193" s="2">
        <v>1</v>
      </c>
      <c r="C193" s="2" t="s">
        <v>289</v>
      </c>
      <c r="D193" s="2">
        <v>112</v>
      </c>
      <c r="E193" s="2">
        <v>0</v>
      </c>
      <c r="F193" s="2">
        <v>20</v>
      </c>
      <c r="G193" s="2">
        <v>20</v>
      </c>
      <c r="H193" s="2" t="s">
        <v>163</v>
      </c>
      <c r="I193" s="2">
        <v>100</v>
      </c>
      <c r="J193" s="2">
        <v>-92</v>
      </c>
      <c r="K193" s="2">
        <v>-82.14</v>
      </c>
      <c r="L193" s="2">
        <v>0</v>
      </c>
      <c r="M193" s="2">
        <v>0</v>
      </c>
      <c r="N193" s="2" t="s">
        <v>163</v>
      </c>
      <c r="O193" s="6"/>
    </row>
    <row r="194" ht="20.1" customHeight="1" outlineLevel="2" spans="1:15">
      <c r="A194" s="2">
        <v>2070108</v>
      </c>
      <c r="B194" s="2">
        <v>1</v>
      </c>
      <c r="C194" s="2" t="s">
        <v>290</v>
      </c>
      <c r="D194" s="2">
        <v>5</v>
      </c>
      <c r="E194" s="2">
        <v>30</v>
      </c>
      <c r="F194" s="2">
        <v>5</v>
      </c>
      <c r="G194" s="2">
        <v>5</v>
      </c>
      <c r="H194" s="2">
        <v>16.67</v>
      </c>
      <c r="I194" s="2">
        <v>100</v>
      </c>
      <c r="J194" s="2">
        <v>0</v>
      </c>
      <c r="K194" s="2">
        <v>0</v>
      </c>
      <c r="L194" s="2">
        <v>0</v>
      </c>
      <c r="M194" s="2">
        <v>-30</v>
      </c>
      <c r="N194" s="2">
        <v>-100</v>
      </c>
      <c r="O194" s="6"/>
    </row>
    <row r="195" ht="20.1" customHeight="1" outlineLevel="2" spans="1:15">
      <c r="A195" s="2">
        <v>2070109</v>
      </c>
      <c r="B195" s="2">
        <v>1</v>
      </c>
      <c r="C195" s="2" t="s">
        <v>291</v>
      </c>
      <c r="D195" s="2">
        <v>261</v>
      </c>
      <c r="E195" s="2">
        <v>0</v>
      </c>
      <c r="F195" s="2">
        <v>38</v>
      </c>
      <c r="G195" s="2">
        <v>38</v>
      </c>
      <c r="H195" s="2" t="s">
        <v>163</v>
      </c>
      <c r="I195" s="2">
        <v>100</v>
      </c>
      <c r="J195" s="2">
        <v>-223</v>
      </c>
      <c r="K195" s="2">
        <v>-85.44</v>
      </c>
      <c r="L195" s="2">
        <v>0</v>
      </c>
      <c r="M195" s="2">
        <v>0</v>
      </c>
      <c r="N195" s="2" t="s">
        <v>163</v>
      </c>
      <c r="O195" s="6"/>
    </row>
    <row r="196" ht="20.1" customHeight="1" outlineLevel="2" spans="1:15">
      <c r="A196" s="2">
        <v>2070111</v>
      </c>
      <c r="B196" s="2">
        <v>1</v>
      </c>
      <c r="C196" s="2" t="s">
        <v>292</v>
      </c>
      <c r="D196" s="2">
        <v>1</v>
      </c>
      <c r="E196" s="2">
        <v>0</v>
      </c>
      <c r="F196" s="2">
        <v>0</v>
      </c>
      <c r="G196" s="2">
        <v>0</v>
      </c>
      <c r="H196" s="2" t="s">
        <v>163</v>
      </c>
      <c r="I196" s="2" t="s">
        <v>163</v>
      </c>
      <c r="J196" s="2">
        <v>-1</v>
      </c>
      <c r="K196" s="2">
        <v>-100</v>
      </c>
      <c r="L196" s="2">
        <v>0</v>
      </c>
      <c r="M196" s="2">
        <v>0</v>
      </c>
      <c r="N196" s="2" t="s">
        <v>163</v>
      </c>
      <c r="O196" s="6"/>
    </row>
    <row r="197" ht="20.1" customHeight="1" outlineLevel="2" spans="1:15">
      <c r="A197" s="2">
        <v>2070112</v>
      </c>
      <c r="B197" s="2">
        <v>1</v>
      </c>
      <c r="C197" s="2" t="s">
        <v>293</v>
      </c>
      <c r="D197" s="2">
        <v>7</v>
      </c>
      <c r="E197" s="2">
        <v>8</v>
      </c>
      <c r="F197" s="2">
        <v>6</v>
      </c>
      <c r="G197" s="2">
        <v>6</v>
      </c>
      <c r="H197" s="2">
        <v>75</v>
      </c>
      <c r="I197" s="2">
        <v>100</v>
      </c>
      <c r="J197" s="2">
        <v>-1</v>
      </c>
      <c r="K197" s="2">
        <v>-14.29</v>
      </c>
      <c r="L197" s="2">
        <v>4</v>
      </c>
      <c r="M197" s="2">
        <v>-4</v>
      </c>
      <c r="N197" s="2">
        <v>-50</v>
      </c>
      <c r="O197" s="6"/>
    </row>
    <row r="198" ht="20.1" hidden="1" customHeight="1" outlineLevel="2" spans="1:15">
      <c r="A198" s="2">
        <v>2070114</v>
      </c>
      <c r="B198" s="2">
        <v>1</v>
      </c>
      <c r="C198" s="2" t="s">
        <v>294</v>
      </c>
      <c r="D198" s="2">
        <v>0</v>
      </c>
      <c r="E198" s="2">
        <v>0</v>
      </c>
      <c r="F198" s="2">
        <v>0</v>
      </c>
      <c r="G198" s="2">
        <v>0</v>
      </c>
      <c r="H198" s="2" t="s">
        <v>163</v>
      </c>
      <c r="I198" s="2" t="s">
        <v>163</v>
      </c>
      <c r="J198" s="2">
        <v>0</v>
      </c>
      <c r="K198" s="2" t="s">
        <v>163</v>
      </c>
      <c r="L198" s="2">
        <v>0</v>
      </c>
      <c r="M198" s="2">
        <v>0</v>
      </c>
      <c r="N198" s="2" t="s">
        <v>163</v>
      </c>
      <c r="O198" s="6"/>
    </row>
    <row r="199" ht="20.1" customHeight="1" outlineLevel="2" spans="1:15">
      <c r="A199" s="2">
        <v>2070199</v>
      </c>
      <c r="B199" s="2">
        <v>1</v>
      </c>
      <c r="C199" s="2" t="s">
        <v>295</v>
      </c>
      <c r="D199" s="2">
        <v>141</v>
      </c>
      <c r="E199" s="2">
        <v>10</v>
      </c>
      <c r="F199" s="2">
        <v>132</v>
      </c>
      <c r="G199" s="2">
        <v>96</v>
      </c>
      <c r="H199" s="2">
        <v>960</v>
      </c>
      <c r="I199" s="2">
        <v>72.73</v>
      </c>
      <c r="J199" s="2">
        <v>-45</v>
      </c>
      <c r="K199" s="2">
        <v>-31.91</v>
      </c>
      <c r="L199" s="2">
        <v>123</v>
      </c>
      <c r="M199" s="2">
        <v>113</v>
      </c>
      <c r="N199" s="2">
        <v>1130</v>
      </c>
      <c r="O199" s="6"/>
    </row>
    <row r="200" ht="19.5" customHeight="1" outlineLevel="1" spans="1:15">
      <c r="A200" s="2">
        <v>20702</v>
      </c>
      <c r="B200" s="2"/>
      <c r="C200" s="2" t="s">
        <v>296</v>
      </c>
      <c r="D200" s="2">
        <v>1</v>
      </c>
      <c r="E200" s="2">
        <v>1</v>
      </c>
      <c r="F200" s="2">
        <v>7</v>
      </c>
      <c r="G200" s="2">
        <v>7</v>
      </c>
      <c r="H200" s="2">
        <v>700</v>
      </c>
      <c r="I200" s="2">
        <v>100</v>
      </c>
      <c r="J200" s="2">
        <v>6</v>
      </c>
      <c r="K200" s="2">
        <v>600</v>
      </c>
      <c r="L200" s="2">
        <v>1</v>
      </c>
      <c r="M200" s="2">
        <v>0</v>
      </c>
      <c r="N200" s="2">
        <v>0</v>
      </c>
      <c r="O200" s="6"/>
    </row>
    <row r="201" ht="19.5" customHeight="1" outlineLevel="2" spans="1:15">
      <c r="A201" s="2">
        <v>2070204</v>
      </c>
      <c r="B201" s="2">
        <v>1</v>
      </c>
      <c r="C201" s="2" t="s">
        <v>297</v>
      </c>
      <c r="D201" s="2">
        <v>1</v>
      </c>
      <c r="E201" s="2">
        <v>1</v>
      </c>
      <c r="F201" s="2">
        <v>1</v>
      </c>
      <c r="G201" s="2">
        <v>1</v>
      </c>
      <c r="H201" s="2">
        <v>100</v>
      </c>
      <c r="I201" s="2">
        <v>100</v>
      </c>
      <c r="J201" s="2">
        <v>0</v>
      </c>
      <c r="K201" s="2">
        <v>0</v>
      </c>
      <c r="L201" s="2">
        <v>1</v>
      </c>
      <c r="M201" s="2">
        <v>0</v>
      </c>
      <c r="N201" s="2">
        <v>0</v>
      </c>
      <c r="O201" s="6"/>
    </row>
    <row r="202" ht="19.5" customHeight="1" outlineLevel="1" spans="1:15">
      <c r="A202" s="2">
        <v>20703</v>
      </c>
      <c r="B202" s="2"/>
      <c r="C202" s="2" t="s">
        <v>298</v>
      </c>
      <c r="D202" s="2">
        <v>61</v>
      </c>
      <c r="E202" s="2">
        <v>7</v>
      </c>
      <c r="F202" s="2">
        <v>7</v>
      </c>
      <c r="G202" s="2">
        <v>7</v>
      </c>
      <c r="H202" s="2">
        <v>100</v>
      </c>
      <c r="I202" s="2">
        <v>100</v>
      </c>
      <c r="J202" s="2">
        <v>-54</v>
      </c>
      <c r="K202" s="2">
        <v>-88.52</v>
      </c>
      <c r="L202" s="2">
        <v>5</v>
      </c>
      <c r="M202" s="2">
        <v>-2</v>
      </c>
      <c r="N202" s="2">
        <v>-28.57</v>
      </c>
      <c r="O202" s="6"/>
    </row>
    <row r="203" ht="19.5" hidden="1" customHeight="1" outlineLevel="2" spans="1:15">
      <c r="A203" s="2">
        <v>2070304</v>
      </c>
      <c r="B203" s="2">
        <v>1</v>
      </c>
      <c r="C203" s="2" t="s">
        <v>299</v>
      </c>
      <c r="D203" s="2">
        <v>0</v>
      </c>
      <c r="E203" s="2">
        <v>0</v>
      </c>
      <c r="F203" s="2">
        <v>0</v>
      </c>
      <c r="G203" s="2">
        <v>0</v>
      </c>
      <c r="H203" s="2" t="s">
        <v>163</v>
      </c>
      <c r="I203" s="2" t="s">
        <v>163</v>
      </c>
      <c r="J203" s="2">
        <v>0</v>
      </c>
      <c r="K203" s="2" t="s">
        <v>163</v>
      </c>
      <c r="L203" s="2">
        <v>0</v>
      </c>
      <c r="M203" s="2">
        <v>0</v>
      </c>
      <c r="N203" s="2" t="s">
        <v>163</v>
      </c>
      <c r="O203" s="6"/>
    </row>
    <row r="204" ht="19.5" customHeight="1" outlineLevel="2" spans="1:15">
      <c r="A204" s="2">
        <v>2070305</v>
      </c>
      <c r="B204" s="2">
        <v>1</v>
      </c>
      <c r="C204" s="2" t="s">
        <v>300</v>
      </c>
      <c r="D204" s="2">
        <v>33</v>
      </c>
      <c r="E204" s="2">
        <v>0</v>
      </c>
      <c r="F204" s="2">
        <v>0</v>
      </c>
      <c r="G204" s="2">
        <v>0</v>
      </c>
      <c r="H204" s="2" t="s">
        <v>163</v>
      </c>
      <c r="I204" s="2" t="s">
        <v>163</v>
      </c>
      <c r="J204" s="2">
        <v>-33</v>
      </c>
      <c r="K204" s="2">
        <v>-100</v>
      </c>
      <c r="L204" s="2">
        <v>0</v>
      </c>
      <c r="M204" s="2">
        <v>0</v>
      </c>
      <c r="N204" s="2" t="s">
        <v>163</v>
      </c>
      <c r="O204" s="6"/>
    </row>
    <row r="205" ht="19.5" customHeight="1" outlineLevel="2" spans="1:15">
      <c r="A205" s="2">
        <v>2070307</v>
      </c>
      <c r="B205" s="2">
        <v>1</v>
      </c>
      <c r="C205" s="2" t="s">
        <v>301</v>
      </c>
      <c r="D205" s="2">
        <v>21</v>
      </c>
      <c r="E205" s="2">
        <v>0</v>
      </c>
      <c r="F205" s="2">
        <v>0</v>
      </c>
      <c r="G205" s="2">
        <v>0</v>
      </c>
      <c r="H205" s="2" t="s">
        <v>163</v>
      </c>
      <c r="I205" s="2" t="s">
        <v>163</v>
      </c>
      <c r="J205" s="2">
        <v>-21</v>
      </c>
      <c r="K205" s="2">
        <v>-100</v>
      </c>
      <c r="L205" s="2">
        <v>0</v>
      </c>
      <c r="M205" s="2">
        <v>0</v>
      </c>
      <c r="N205" s="2" t="s">
        <v>163</v>
      </c>
      <c r="O205" s="6"/>
    </row>
    <row r="206" ht="19.5" customHeight="1" outlineLevel="2" spans="1:15">
      <c r="A206" s="2">
        <v>2070308</v>
      </c>
      <c r="B206" s="2">
        <v>1</v>
      </c>
      <c r="C206" s="2" t="s">
        <v>302</v>
      </c>
      <c r="D206" s="2">
        <v>5</v>
      </c>
      <c r="E206" s="2">
        <v>7</v>
      </c>
      <c r="F206" s="2">
        <v>7</v>
      </c>
      <c r="G206" s="2">
        <v>7</v>
      </c>
      <c r="H206" s="2">
        <v>100</v>
      </c>
      <c r="I206" s="2">
        <v>100</v>
      </c>
      <c r="J206" s="2">
        <v>2</v>
      </c>
      <c r="K206" s="2">
        <v>40</v>
      </c>
      <c r="L206" s="2">
        <v>5</v>
      </c>
      <c r="M206" s="2">
        <v>-2</v>
      </c>
      <c r="N206" s="2">
        <v>-28.57</v>
      </c>
      <c r="O206" s="6"/>
    </row>
    <row r="207" ht="19.5" customHeight="1" outlineLevel="2" spans="1:15">
      <c r="A207" s="2">
        <v>2070399</v>
      </c>
      <c r="B207" s="2">
        <v>1</v>
      </c>
      <c r="C207" s="2" t="s">
        <v>303</v>
      </c>
      <c r="D207" s="2">
        <v>2</v>
      </c>
      <c r="E207" s="2">
        <v>0</v>
      </c>
      <c r="F207" s="2">
        <v>0</v>
      </c>
      <c r="G207" s="2">
        <v>0</v>
      </c>
      <c r="H207" s="2" t="s">
        <v>163</v>
      </c>
      <c r="I207" s="2" t="s">
        <v>163</v>
      </c>
      <c r="J207" s="2">
        <v>-2</v>
      </c>
      <c r="K207" s="2">
        <v>-100</v>
      </c>
      <c r="L207" s="2">
        <v>0</v>
      </c>
      <c r="M207" s="2">
        <v>0</v>
      </c>
      <c r="N207" s="2" t="s">
        <v>163</v>
      </c>
      <c r="O207" s="6"/>
    </row>
    <row r="208" ht="19.5" customHeight="1" outlineLevel="1" spans="1:15">
      <c r="A208" s="2">
        <v>20708</v>
      </c>
      <c r="B208" s="2"/>
      <c r="C208" s="2" t="s">
        <v>304</v>
      </c>
      <c r="D208" s="2">
        <v>5</v>
      </c>
      <c r="E208" s="2">
        <v>0</v>
      </c>
      <c r="F208" s="2">
        <v>6</v>
      </c>
      <c r="G208" s="2">
        <v>6</v>
      </c>
      <c r="H208" s="2" t="s">
        <v>163</v>
      </c>
      <c r="I208" s="2">
        <v>100</v>
      </c>
      <c r="J208" s="2">
        <v>1</v>
      </c>
      <c r="K208" s="2">
        <v>20</v>
      </c>
      <c r="L208" s="2">
        <v>4</v>
      </c>
      <c r="M208" s="2">
        <v>4</v>
      </c>
      <c r="N208" s="2" t="s">
        <v>163</v>
      </c>
      <c r="O208" s="6"/>
    </row>
    <row r="209" ht="19.5" hidden="1" customHeight="1" outlineLevel="2" spans="1:15">
      <c r="A209" s="2">
        <v>2070808</v>
      </c>
      <c r="B209" s="2">
        <v>1</v>
      </c>
      <c r="C209" s="2" t="s">
        <v>305</v>
      </c>
      <c r="D209" s="2">
        <v>0</v>
      </c>
      <c r="E209" s="2">
        <v>0</v>
      </c>
      <c r="F209" s="2">
        <v>0</v>
      </c>
      <c r="G209" s="2">
        <v>0</v>
      </c>
      <c r="H209" s="2" t="s">
        <v>163</v>
      </c>
      <c r="I209" s="2" t="s">
        <v>163</v>
      </c>
      <c r="J209" s="2">
        <v>0</v>
      </c>
      <c r="K209" s="2" t="s">
        <v>163</v>
      </c>
      <c r="L209" s="2">
        <v>0</v>
      </c>
      <c r="M209" s="2">
        <v>0</v>
      </c>
      <c r="N209" s="2" t="s">
        <v>163</v>
      </c>
      <c r="O209" s="6"/>
    </row>
    <row r="210" ht="19.5" customHeight="1" outlineLevel="2" spans="1:15">
      <c r="A210" s="2">
        <v>2070899</v>
      </c>
      <c r="B210" s="2">
        <v>1</v>
      </c>
      <c r="C210" s="2" t="s">
        <v>306</v>
      </c>
      <c r="D210" s="2">
        <v>5</v>
      </c>
      <c r="E210" s="2">
        <v>0</v>
      </c>
      <c r="F210" s="2">
        <v>6</v>
      </c>
      <c r="G210" s="2">
        <v>6</v>
      </c>
      <c r="H210" s="2" t="s">
        <v>163</v>
      </c>
      <c r="I210" s="2">
        <v>100</v>
      </c>
      <c r="J210" s="2">
        <v>1</v>
      </c>
      <c r="K210" s="2">
        <v>20</v>
      </c>
      <c r="L210" s="2">
        <v>4</v>
      </c>
      <c r="M210" s="2">
        <v>4</v>
      </c>
      <c r="N210" s="2" t="s">
        <v>163</v>
      </c>
      <c r="O210" s="6"/>
    </row>
    <row r="211" ht="19.5" customHeight="1" outlineLevel="1" spans="1:15">
      <c r="A211" s="2">
        <v>20799</v>
      </c>
      <c r="B211" s="2"/>
      <c r="C211" s="2" t="s">
        <v>307</v>
      </c>
      <c r="D211" s="2">
        <v>40</v>
      </c>
      <c r="E211" s="2">
        <v>207</v>
      </c>
      <c r="F211" s="2">
        <v>41</v>
      </c>
      <c r="G211" s="2">
        <v>33</v>
      </c>
      <c r="H211" s="2">
        <v>15.94</v>
      </c>
      <c r="I211" s="2">
        <v>80.49</v>
      </c>
      <c r="J211" s="2">
        <v>-7</v>
      </c>
      <c r="K211" s="2">
        <v>-17.5</v>
      </c>
      <c r="L211" s="2">
        <v>132</v>
      </c>
      <c r="M211" s="2">
        <v>-75</v>
      </c>
      <c r="N211" s="2">
        <v>-36.23</v>
      </c>
      <c r="O211" s="6"/>
    </row>
    <row r="212" ht="19.5" hidden="1" customHeight="1" outlineLevel="2" spans="1:15">
      <c r="A212" s="2">
        <v>2079902</v>
      </c>
      <c r="B212" s="2">
        <v>1</v>
      </c>
      <c r="C212" s="2" t="s">
        <v>308</v>
      </c>
      <c r="D212" s="2">
        <v>0</v>
      </c>
      <c r="E212" s="2">
        <v>0</v>
      </c>
      <c r="F212" s="2">
        <v>0</v>
      </c>
      <c r="G212" s="2">
        <v>0</v>
      </c>
      <c r="H212" s="2" t="s">
        <v>163</v>
      </c>
      <c r="I212" s="2" t="s">
        <v>163</v>
      </c>
      <c r="J212" s="2">
        <v>0</v>
      </c>
      <c r="K212" s="2" t="s">
        <v>163</v>
      </c>
      <c r="L212" s="2">
        <v>0</v>
      </c>
      <c r="M212" s="2">
        <v>0</v>
      </c>
      <c r="N212" s="2" t="s">
        <v>163</v>
      </c>
      <c r="O212" s="6"/>
    </row>
    <row r="213" ht="19.5" hidden="1" customHeight="1" outlineLevel="2" spans="1:15">
      <c r="A213" s="2">
        <v>2079903</v>
      </c>
      <c r="B213" s="2">
        <v>1</v>
      </c>
      <c r="C213" s="2" t="s">
        <v>309</v>
      </c>
      <c r="D213" s="2">
        <v>0</v>
      </c>
      <c r="E213" s="2">
        <v>0</v>
      </c>
      <c r="F213" s="2">
        <v>0</v>
      </c>
      <c r="G213" s="2">
        <v>0</v>
      </c>
      <c r="H213" s="2" t="s">
        <v>163</v>
      </c>
      <c r="I213" s="2" t="s">
        <v>163</v>
      </c>
      <c r="J213" s="2">
        <v>0</v>
      </c>
      <c r="K213" s="2" t="s">
        <v>163</v>
      </c>
      <c r="L213" s="2">
        <v>0</v>
      </c>
      <c r="M213" s="2">
        <v>0</v>
      </c>
      <c r="N213" s="2" t="s">
        <v>163</v>
      </c>
      <c r="O213" s="6"/>
    </row>
    <row r="214" ht="19.5" customHeight="1" outlineLevel="2" spans="1:15">
      <c r="A214" s="2">
        <v>2079999</v>
      </c>
      <c r="B214" s="2">
        <v>1</v>
      </c>
      <c r="C214" s="2" t="s">
        <v>310</v>
      </c>
      <c r="D214" s="2">
        <v>40</v>
      </c>
      <c r="E214" s="2">
        <v>207</v>
      </c>
      <c r="F214" s="2">
        <v>41</v>
      </c>
      <c r="G214" s="2">
        <v>33</v>
      </c>
      <c r="H214" s="2">
        <v>15.94</v>
      </c>
      <c r="I214" s="2">
        <v>80.49</v>
      </c>
      <c r="J214" s="2">
        <v>-7</v>
      </c>
      <c r="K214" s="2">
        <v>-17.5</v>
      </c>
      <c r="L214" s="2">
        <v>132</v>
      </c>
      <c r="M214" s="2">
        <v>-75</v>
      </c>
      <c r="N214" s="2">
        <v>-36.23</v>
      </c>
      <c r="O214" s="6"/>
    </row>
    <row r="215" ht="19.5" customHeight="1" spans="1:15">
      <c r="A215" s="2">
        <v>208</v>
      </c>
      <c r="B215" s="2"/>
      <c r="C215" s="2" t="s">
        <v>311</v>
      </c>
      <c r="D215" s="2">
        <v>51559</v>
      </c>
      <c r="E215" s="2">
        <v>66584</v>
      </c>
      <c r="F215" s="2">
        <v>60146</v>
      </c>
      <c r="G215" s="2">
        <v>59187</v>
      </c>
      <c r="H215" s="2">
        <v>88.89</v>
      </c>
      <c r="I215" s="2">
        <v>98.41</v>
      </c>
      <c r="J215" s="2">
        <v>7628</v>
      </c>
      <c r="K215" s="2">
        <v>14.79</v>
      </c>
      <c r="L215" s="2">
        <v>74700</v>
      </c>
      <c r="M215" s="2">
        <v>8116</v>
      </c>
      <c r="N215" s="2">
        <v>12.19</v>
      </c>
      <c r="O215" s="6"/>
    </row>
    <row r="216" ht="19.5" customHeight="1" outlineLevel="1" spans="1:15">
      <c r="A216" s="2">
        <v>20801</v>
      </c>
      <c r="B216" s="2"/>
      <c r="C216" s="2" t="s">
        <v>312</v>
      </c>
      <c r="D216" s="2">
        <v>2683</v>
      </c>
      <c r="E216" s="2">
        <v>3089</v>
      </c>
      <c r="F216" s="2">
        <v>2579</v>
      </c>
      <c r="G216" s="2">
        <v>2579</v>
      </c>
      <c r="H216" s="2">
        <v>83.49</v>
      </c>
      <c r="I216" s="2">
        <v>100</v>
      </c>
      <c r="J216" s="2">
        <v>-104</v>
      </c>
      <c r="K216" s="2">
        <v>-3.88</v>
      </c>
      <c r="L216" s="2">
        <v>2777</v>
      </c>
      <c r="M216" s="2">
        <v>-312</v>
      </c>
      <c r="N216" s="2">
        <v>-10.1</v>
      </c>
      <c r="O216" s="6"/>
    </row>
    <row r="217" ht="19.5" customHeight="1" outlineLevel="2" spans="1:15">
      <c r="A217" s="2">
        <v>2080101</v>
      </c>
      <c r="B217" s="2">
        <v>1</v>
      </c>
      <c r="C217" s="2" t="s">
        <v>159</v>
      </c>
      <c r="D217" s="2">
        <v>435</v>
      </c>
      <c r="E217" s="2">
        <v>406</v>
      </c>
      <c r="F217" s="2">
        <v>485</v>
      </c>
      <c r="G217" s="2">
        <v>485</v>
      </c>
      <c r="H217" s="2">
        <v>119.46</v>
      </c>
      <c r="I217" s="2">
        <v>100</v>
      </c>
      <c r="J217" s="2">
        <v>50</v>
      </c>
      <c r="K217" s="2">
        <v>11.49</v>
      </c>
      <c r="L217" s="2">
        <v>401</v>
      </c>
      <c r="M217" s="2">
        <v>-5</v>
      </c>
      <c r="N217" s="2">
        <v>-1.23</v>
      </c>
      <c r="O217" s="6"/>
    </row>
    <row r="218" ht="19.5" customHeight="1" outlineLevel="2" spans="1:15">
      <c r="A218" s="2">
        <v>2080102</v>
      </c>
      <c r="B218" s="2">
        <v>1</v>
      </c>
      <c r="C218" s="2" t="s">
        <v>160</v>
      </c>
      <c r="D218" s="2">
        <v>93</v>
      </c>
      <c r="E218" s="2">
        <v>55</v>
      </c>
      <c r="F218" s="2">
        <v>109</v>
      </c>
      <c r="G218" s="2">
        <v>109</v>
      </c>
      <c r="H218" s="2">
        <v>198.18</v>
      </c>
      <c r="I218" s="2">
        <v>100</v>
      </c>
      <c r="J218" s="2">
        <v>16</v>
      </c>
      <c r="K218" s="2">
        <v>17.2</v>
      </c>
      <c r="L218" s="2">
        <v>115</v>
      </c>
      <c r="M218" s="2">
        <v>60</v>
      </c>
      <c r="N218" s="2">
        <v>109.09</v>
      </c>
      <c r="O218" s="6"/>
    </row>
    <row r="219" ht="19.5" customHeight="1" outlineLevel="2" spans="1:15">
      <c r="A219" s="2">
        <v>2080105</v>
      </c>
      <c r="B219" s="2">
        <v>1</v>
      </c>
      <c r="C219" s="2" t="s">
        <v>313</v>
      </c>
      <c r="D219" s="2">
        <v>10</v>
      </c>
      <c r="E219" s="2">
        <v>7</v>
      </c>
      <c r="F219" s="2">
        <v>7</v>
      </c>
      <c r="G219" s="2">
        <v>7</v>
      </c>
      <c r="H219" s="2">
        <v>100</v>
      </c>
      <c r="I219" s="2">
        <v>100</v>
      </c>
      <c r="J219" s="2">
        <v>-3</v>
      </c>
      <c r="K219" s="2">
        <v>-30</v>
      </c>
      <c r="L219" s="2">
        <v>7</v>
      </c>
      <c r="M219" s="2">
        <v>0</v>
      </c>
      <c r="N219" s="2">
        <v>0</v>
      </c>
      <c r="O219" s="6"/>
    </row>
    <row r="220" ht="19.5" customHeight="1" outlineLevel="2" spans="1:15">
      <c r="A220" s="2">
        <v>2080109</v>
      </c>
      <c r="B220" s="2">
        <v>1</v>
      </c>
      <c r="C220" s="2" t="s">
        <v>314</v>
      </c>
      <c r="D220" s="2">
        <v>1906</v>
      </c>
      <c r="E220" s="2">
        <v>2266</v>
      </c>
      <c r="F220" s="2">
        <v>1922</v>
      </c>
      <c r="G220" s="2">
        <v>1922</v>
      </c>
      <c r="H220" s="2">
        <v>84.82</v>
      </c>
      <c r="I220" s="2">
        <v>100</v>
      </c>
      <c r="J220" s="2">
        <v>16</v>
      </c>
      <c r="K220" s="2">
        <v>0.84</v>
      </c>
      <c r="L220" s="2">
        <v>2066</v>
      </c>
      <c r="M220" s="2">
        <v>-200</v>
      </c>
      <c r="N220" s="2">
        <v>-8.83</v>
      </c>
      <c r="O220" s="6"/>
    </row>
    <row r="221" ht="19.5" customHeight="1" outlineLevel="2" spans="1:15">
      <c r="A221" s="2">
        <v>2080111</v>
      </c>
      <c r="B221" s="2">
        <v>1</v>
      </c>
      <c r="C221" s="2" t="s">
        <v>315</v>
      </c>
      <c r="D221" s="2">
        <v>159</v>
      </c>
      <c r="E221" s="2">
        <v>149</v>
      </c>
      <c r="F221" s="2">
        <v>161</v>
      </c>
      <c r="G221" s="2">
        <v>161</v>
      </c>
      <c r="H221" s="2">
        <v>108.05</v>
      </c>
      <c r="I221" s="2">
        <v>100</v>
      </c>
      <c r="J221" s="2">
        <v>2</v>
      </c>
      <c r="K221" s="2">
        <v>1.26</v>
      </c>
      <c r="L221" s="2">
        <v>141</v>
      </c>
      <c r="M221" s="2">
        <v>-8</v>
      </c>
      <c r="N221" s="2">
        <v>-5.37</v>
      </c>
      <c r="O221" s="6"/>
    </row>
    <row r="222" ht="19.5" customHeight="1" outlineLevel="2" spans="1:15">
      <c r="A222" s="2">
        <v>2080199</v>
      </c>
      <c r="B222" s="2">
        <v>1</v>
      </c>
      <c r="C222" s="2" t="s">
        <v>316</v>
      </c>
      <c r="D222" s="2">
        <v>80</v>
      </c>
      <c r="E222" s="2">
        <v>206</v>
      </c>
      <c r="F222" s="2">
        <v>-105</v>
      </c>
      <c r="G222" s="2">
        <v>-105</v>
      </c>
      <c r="H222" s="2">
        <v>-50.97</v>
      </c>
      <c r="I222" s="2">
        <v>100</v>
      </c>
      <c r="J222" s="2">
        <v>-185</v>
      </c>
      <c r="K222" s="2">
        <v>-231.25</v>
      </c>
      <c r="L222" s="2">
        <v>47</v>
      </c>
      <c r="M222" s="2">
        <v>-159</v>
      </c>
      <c r="N222" s="2">
        <v>-77.18</v>
      </c>
      <c r="O222" s="6"/>
    </row>
    <row r="223" ht="19.5" customHeight="1" outlineLevel="1" spans="1:15">
      <c r="A223" s="2">
        <v>20802</v>
      </c>
      <c r="B223" s="2"/>
      <c r="C223" s="2" t="s">
        <v>317</v>
      </c>
      <c r="D223" s="2">
        <v>364</v>
      </c>
      <c r="E223" s="2">
        <v>350</v>
      </c>
      <c r="F223" s="2">
        <v>533</v>
      </c>
      <c r="G223" s="2">
        <v>529</v>
      </c>
      <c r="H223" s="2">
        <v>151.14</v>
      </c>
      <c r="I223" s="2">
        <v>99.25</v>
      </c>
      <c r="J223" s="2">
        <v>165</v>
      </c>
      <c r="K223" s="2">
        <v>45.33</v>
      </c>
      <c r="L223" s="2">
        <v>8712</v>
      </c>
      <c r="M223" s="2">
        <v>8362</v>
      </c>
      <c r="N223" s="2">
        <v>2389.14</v>
      </c>
      <c r="O223" s="6"/>
    </row>
    <row r="224" ht="19.5" customHeight="1" outlineLevel="2" spans="1:15">
      <c r="A224" s="2">
        <v>2080201</v>
      </c>
      <c r="B224" s="2">
        <v>1</v>
      </c>
      <c r="C224" s="2" t="s">
        <v>159</v>
      </c>
      <c r="D224" s="2">
        <v>221</v>
      </c>
      <c r="E224" s="2">
        <v>237</v>
      </c>
      <c r="F224" s="2">
        <v>275</v>
      </c>
      <c r="G224" s="2">
        <v>275</v>
      </c>
      <c r="H224" s="2">
        <v>116.03</v>
      </c>
      <c r="I224" s="2">
        <v>100</v>
      </c>
      <c r="J224" s="2">
        <v>54</v>
      </c>
      <c r="K224" s="2">
        <v>24.43</v>
      </c>
      <c r="L224" s="2">
        <v>205</v>
      </c>
      <c r="M224" s="2">
        <v>-32</v>
      </c>
      <c r="N224" s="2">
        <v>-13.5</v>
      </c>
      <c r="O224" s="6"/>
    </row>
    <row r="225" ht="19.5" customHeight="1" outlineLevel="2" spans="1:15">
      <c r="A225" s="2">
        <v>2080202</v>
      </c>
      <c r="B225" s="2">
        <v>1</v>
      </c>
      <c r="C225" s="2" t="s">
        <v>160</v>
      </c>
      <c r="D225" s="2">
        <v>76</v>
      </c>
      <c r="E225" s="2">
        <v>42</v>
      </c>
      <c r="F225" s="2">
        <v>203</v>
      </c>
      <c r="G225" s="2">
        <v>203</v>
      </c>
      <c r="H225" s="2">
        <v>483.33</v>
      </c>
      <c r="I225" s="2">
        <v>100</v>
      </c>
      <c r="J225" s="2">
        <v>127</v>
      </c>
      <c r="K225" s="2">
        <v>167.11</v>
      </c>
      <c r="L225" s="2">
        <v>48</v>
      </c>
      <c r="M225" s="2">
        <v>6</v>
      </c>
      <c r="N225" s="2">
        <v>14.29</v>
      </c>
      <c r="O225" s="6"/>
    </row>
    <row r="226" ht="19.5" customHeight="1" outlineLevel="2" spans="1:15">
      <c r="A226" s="2">
        <v>2080207</v>
      </c>
      <c r="B226" s="2">
        <v>1</v>
      </c>
      <c r="C226" s="2" t="s">
        <v>318</v>
      </c>
      <c r="D226" s="2">
        <v>0</v>
      </c>
      <c r="E226" s="2">
        <v>3</v>
      </c>
      <c r="F226" s="2">
        <v>3</v>
      </c>
      <c r="G226" s="2">
        <v>3</v>
      </c>
      <c r="H226" s="2">
        <v>100</v>
      </c>
      <c r="I226" s="2">
        <v>100</v>
      </c>
      <c r="J226" s="2">
        <v>3</v>
      </c>
      <c r="K226" s="2" t="s">
        <v>163</v>
      </c>
      <c r="L226" s="2">
        <v>3</v>
      </c>
      <c r="M226" s="2">
        <v>0</v>
      </c>
      <c r="N226" s="2">
        <v>0</v>
      </c>
      <c r="O226" s="6"/>
    </row>
    <row r="227" ht="19.5" customHeight="1" outlineLevel="2" spans="1:15">
      <c r="A227" s="2">
        <v>2080208</v>
      </c>
      <c r="B227" s="2">
        <v>1</v>
      </c>
      <c r="C227" s="2" t="s">
        <v>319</v>
      </c>
      <c r="D227" s="2">
        <v>0</v>
      </c>
      <c r="E227" s="2">
        <v>33</v>
      </c>
      <c r="F227" s="2">
        <v>0</v>
      </c>
      <c r="G227" s="2">
        <v>0</v>
      </c>
      <c r="H227" s="2">
        <v>0</v>
      </c>
      <c r="I227" s="2" t="s">
        <v>163</v>
      </c>
      <c r="J227" s="2">
        <v>0</v>
      </c>
      <c r="K227" s="2" t="s">
        <v>163</v>
      </c>
      <c r="L227" s="2">
        <v>0</v>
      </c>
      <c r="M227" s="2">
        <v>-33</v>
      </c>
      <c r="N227" s="2">
        <v>-100</v>
      </c>
      <c r="O227" s="6"/>
    </row>
    <row r="228" ht="19.5" customHeight="1" outlineLevel="2" spans="1:15">
      <c r="A228" s="2">
        <v>2080299</v>
      </c>
      <c r="B228" s="2">
        <v>1</v>
      </c>
      <c r="C228" s="2" t="s">
        <v>320</v>
      </c>
      <c r="D228" s="2">
        <v>67</v>
      </c>
      <c r="E228" s="2">
        <v>35</v>
      </c>
      <c r="F228" s="2">
        <v>52</v>
      </c>
      <c r="G228" s="2">
        <v>48</v>
      </c>
      <c r="H228" s="2">
        <v>137.14</v>
      </c>
      <c r="I228" s="2">
        <v>92.31</v>
      </c>
      <c r="J228" s="2">
        <v>-19</v>
      </c>
      <c r="K228" s="2">
        <v>-28.36</v>
      </c>
      <c r="L228" s="2">
        <v>8456</v>
      </c>
      <c r="M228" s="2">
        <v>8421</v>
      </c>
      <c r="N228" s="2">
        <v>24060</v>
      </c>
      <c r="O228" s="6"/>
    </row>
    <row r="229" ht="19.5" customHeight="1" outlineLevel="1" spans="1:15">
      <c r="A229" s="2">
        <v>20805</v>
      </c>
      <c r="B229" s="2"/>
      <c r="C229" s="2" t="s">
        <v>321</v>
      </c>
      <c r="D229" s="2">
        <v>10496</v>
      </c>
      <c r="E229" s="2">
        <v>23457</v>
      </c>
      <c r="F229" s="2">
        <v>22672</v>
      </c>
      <c r="G229" s="2">
        <v>22672</v>
      </c>
      <c r="H229" s="2">
        <v>96.65</v>
      </c>
      <c r="I229" s="2">
        <v>100</v>
      </c>
      <c r="J229" s="2">
        <v>12176</v>
      </c>
      <c r="K229" s="2">
        <v>116.01</v>
      </c>
      <c r="L229" s="2">
        <v>30554</v>
      </c>
      <c r="M229" s="2">
        <v>7097</v>
      </c>
      <c r="N229" s="2">
        <v>30.26</v>
      </c>
      <c r="O229" s="6"/>
    </row>
    <row r="230" ht="19.5" customHeight="1" outlineLevel="2" spans="1:15">
      <c r="A230" s="2">
        <v>2080501</v>
      </c>
      <c r="B230" s="2">
        <v>1</v>
      </c>
      <c r="C230" s="2" t="s">
        <v>322</v>
      </c>
      <c r="D230" s="2">
        <v>1303</v>
      </c>
      <c r="E230" s="2">
        <v>1599</v>
      </c>
      <c r="F230" s="2">
        <v>1241</v>
      </c>
      <c r="G230" s="2">
        <v>1241</v>
      </c>
      <c r="H230" s="2">
        <v>77.61</v>
      </c>
      <c r="I230" s="2">
        <v>100</v>
      </c>
      <c r="J230" s="2">
        <v>-62</v>
      </c>
      <c r="K230" s="2">
        <v>-4.76</v>
      </c>
      <c r="L230" s="2">
        <v>2184</v>
      </c>
      <c r="M230" s="2">
        <v>585</v>
      </c>
      <c r="N230" s="2">
        <v>36.59</v>
      </c>
      <c r="O230" s="6"/>
    </row>
    <row r="231" ht="19.5" customHeight="1" outlineLevel="2" spans="1:15">
      <c r="A231" s="2">
        <v>2080502</v>
      </c>
      <c r="B231" s="2">
        <v>1</v>
      </c>
      <c r="C231" s="2" t="s">
        <v>323</v>
      </c>
      <c r="D231" s="2">
        <v>701</v>
      </c>
      <c r="E231" s="2">
        <v>1724</v>
      </c>
      <c r="F231" s="2">
        <v>1488</v>
      </c>
      <c r="G231" s="2">
        <v>1488</v>
      </c>
      <c r="H231" s="2">
        <v>86.31</v>
      </c>
      <c r="I231" s="2">
        <v>100</v>
      </c>
      <c r="J231" s="2">
        <v>787</v>
      </c>
      <c r="K231" s="2">
        <v>112.27</v>
      </c>
      <c r="L231" s="2">
        <v>4280</v>
      </c>
      <c r="M231" s="2">
        <v>2556</v>
      </c>
      <c r="N231" s="2">
        <v>148.26</v>
      </c>
      <c r="O231" s="6"/>
    </row>
    <row r="232" ht="19.5" customHeight="1" outlineLevel="2" spans="1:15">
      <c r="A232" s="2">
        <v>2080505</v>
      </c>
      <c r="B232" s="2">
        <v>1</v>
      </c>
      <c r="C232" s="2" t="s">
        <v>324</v>
      </c>
      <c r="D232" s="2">
        <v>5408</v>
      </c>
      <c r="E232" s="2">
        <v>15232</v>
      </c>
      <c r="F232" s="2">
        <v>14988</v>
      </c>
      <c r="G232" s="2">
        <v>14988</v>
      </c>
      <c r="H232" s="2">
        <v>98.4</v>
      </c>
      <c r="I232" s="2">
        <v>100</v>
      </c>
      <c r="J232" s="2">
        <v>9580</v>
      </c>
      <c r="K232" s="2">
        <v>177.14</v>
      </c>
      <c r="L232" s="2">
        <v>17521</v>
      </c>
      <c r="M232" s="2">
        <v>2289</v>
      </c>
      <c r="N232" s="2">
        <v>15.03</v>
      </c>
      <c r="O232" s="6"/>
    </row>
    <row r="233" ht="19.5" customHeight="1" outlineLevel="2" spans="1:15">
      <c r="A233" s="2">
        <v>2080506</v>
      </c>
      <c r="B233" s="2">
        <v>1</v>
      </c>
      <c r="C233" s="2" t="s">
        <v>325</v>
      </c>
      <c r="D233" s="2">
        <v>517</v>
      </c>
      <c r="E233" s="2">
        <v>0</v>
      </c>
      <c r="F233" s="2">
        <v>1525</v>
      </c>
      <c r="G233" s="2">
        <v>1525</v>
      </c>
      <c r="H233" s="2" t="s">
        <v>163</v>
      </c>
      <c r="I233" s="2">
        <v>100</v>
      </c>
      <c r="J233" s="2">
        <v>1008</v>
      </c>
      <c r="K233" s="2">
        <v>194.97</v>
      </c>
      <c r="L233" s="2">
        <v>500</v>
      </c>
      <c r="M233" s="2">
        <v>500</v>
      </c>
      <c r="N233" s="2" t="s">
        <v>163</v>
      </c>
      <c r="O233" s="6"/>
    </row>
    <row r="234" ht="19.5" customHeight="1" outlineLevel="2" spans="1:15">
      <c r="A234" s="2">
        <v>2080507</v>
      </c>
      <c r="B234" s="2">
        <v>1</v>
      </c>
      <c r="C234" s="2" t="s">
        <v>326</v>
      </c>
      <c r="D234" s="2">
        <v>2567</v>
      </c>
      <c r="E234" s="2">
        <v>4902</v>
      </c>
      <c r="F234" s="2">
        <v>3430</v>
      </c>
      <c r="G234" s="2">
        <v>3430</v>
      </c>
      <c r="H234" s="2">
        <v>69.97</v>
      </c>
      <c r="I234" s="2">
        <v>100</v>
      </c>
      <c r="J234" s="2">
        <v>863</v>
      </c>
      <c r="K234" s="2">
        <v>33.62</v>
      </c>
      <c r="L234" s="2">
        <v>6069</v>
      </c>
      <c r="M234" s="2">
        <v>1167</v>
      </c>
      <c r="N234" s="2">
        <v>23.81</v>
      </c>
      <c r="O234" s="6"/>
    </row>
    <row r="235" ht="19.5" customHeight="1" outlineLevel="1" spans="1:15">
      <c r="A235" s="2">
        <v>20807</v>
      </c>
      <c r="B235" s="2"/>
      <c r="C235" s="2" t="s">
        <v>327</v>
      </c>
      <c r="D235" s="2">
        <v>1661</v>
      </c>
      <c r="E235" s="2">
        <v>1467</v>
      </c>
      <c r="F235" s="2">
        <v>2460</v>
      </c>
      <c r="G235" s="2">
        <v>2001</v>
      </c>
      <c r="H235" s="2">
        <v>136.4</v>
      </c>
      <c r="I235" s="2">
        <v>81.34</v>
      </c>
      <c r="J235" s="2">
        <v>340</v>
      </c>
      <c r="K235" s="2">
        <v>20.47</v>
      </c>
      <c r="L235" s="2">
        <v>1750</v>
      </c>
      <c r="M235" s="2">
        <v>283</v>
      </c>
      <c r="N235" s="2">
        <v>19.29</v>
      </c>
      <c r="O235" s="6"/>
    </row>
    <row r="236" ht="19.5" customHeight="1" outlineLevel="2" spans="1:15">
      <c r="A236" s="2">
        <v>2080701</v>
      </c>
      <c r="B236" s="2">
        <v>1</v>
      </c>
      <c r="C236" s="2" t="s">
        <v>328</v>
      </c>
      <c r="D236" s="2">
        <v>188</v>
      </c>
      <c r="E236" s="2">
        <v>0</v>
      </c>
      <c r="F236" s="2">
        <v>0</v>
      </c>
      <c r="G236" s="2">
        <v>0</v>
      </c>
      <c r="H236" s="2" t="s">
        <v>163</v>
      </c>
      <c r="I236" s="2" t="s">
        <v>163</v>
      </c>
      <c r="J236" s="2">
        <v>-188</v>
      </c>
      <c r="K236" s="2">
        <v>-100</v>
      </c>
      <c r="L236" s="2">
        <v>0</v>
      </c>
      <c r="M236" s="2">
        <v>0</v>
      </c>
      <c r="N236" s="2" t="s">
        <v>163</v>
      </c>
      <c r="O236" s="6"/>
    </row>
    <row r="237" ht="19.5" customHeight="1" outlineLevel="2" spans="1:15">
      <c r="A237" s="2">
        <v>2080702</v>
      </c>
      <c r="B237" s="2">
        <v>1</v>
      </c>
      <c r="C237" s="2" t="s">
        <v>329</v>
      </c>
      <c r="D237" s="2">
        <v>151</v>
      </c>
      <c r="E237" s="2">
        <v>0</v>
      </c>
      <c r="F237" s="2">
        <v>212</v>
      </c>
      <c r="G237" s="2">
        <v>212</v>
      </c>
      <c r="H237" s="2" t="s">
        <v>163</v>
      </c>
      <c r="I237" s="2">
        <v>100</v>
      </c>
      <c r="J237" s="2">
        <v>61</v>
      </c>
      <c r="K237" s="2">
        <v>40.4</v>
      </c>
      <c r="L237" s="2">
        <v>0</v>
      </c>
      <c r="M237" s="2">
        <v>0</v>
      </c>
      <c r="N237" s="2" t="s">
        <v>163</v>
      </c>
      <c r="O237" s="6"/>
    </row>
    <row r="238" ht="19.5" customHeight="1" outlineLevel="2" spans="1:15">
      <c r="A238" s="2">
        <v>2080704</v>
      </c>
      <c r="B238" s="2">
        <v>1</v>
      </c>
      <c r="C238" s="2" t="s">
        <v>330</v>
      </c>
      <c r="D238" s="2">
        <v>315</v>
      </c>
      <c r="E238" s="2">
        <v>0</v>
      </c>
      <c r="F238" s="2">
        <v>726</v>
      </c>
      <c r="G238" s="2">
        <v>726</v>
      </c>
      <c r="H238" s="2" t="s">
        <v>163</v>
      </c>
      <c r="I238" s="2">
        <v>100</v>
      </c>
      <c r="J238" s="2">
        <v>411</v>
      </c>
      <c r="K238" s="2">
        <v>130.48</v>
      </c>
      <c r="L238" s="2">
        <v>0</v>
      </c>
      <c r="M238" s="2">
        <v>0</v>
      </c>
      <c r="N238" s="2" t="s">
        <v>163</v>
      </c>
      <c r="O238" s="6"/>
    </row>
    <row r="239" ht="19.5" customHeight="1" outlineLevel="2" spans="1:15">
      <c r="A239" s="2">
        <v>2080705</v>
      </c>
      <c r="B239" s="2">
        <v>1</v>
      </c>
      <c r="C239" s="2" t="s">
        <v>331</v>
      </c>
      <c r="D239" s="2">
        <v>440</v>
      </c>
      <c r="E239" s="2">
        <v>0</v>
      </c>
      <c r="F239" s="2">
        <v>1408</v>
      </c>
      <c r="G239" s="2">
        <v>976</v>
      </c>
      <c r="H239" s="2" t="s">
        <v>163</v>
      </c>
      <c r="I239" s="2">
        <v>69.32</v>
      </c>
      <c r="J239" s="2">
        <v>536</v>
      </c>
      <c r="K239" s="2">
        <v>121.82</v>
      </c>
      <c r="L239" s="2">
        <v>1723</v>
      </c>
      <c r="M239" s="2">
        <v>1723</v>
      </c>
      <c r="N239" s="2" t="s">
        <v>163</v>
      </c>
      <c r="O239" s="6"/>
    </row>
    <row r="240" ht="19.5" customHeight="1" outlineLevel="2" spans="1:15">
      <c r="A240" s="2">
        <v>2080709</v>
      </c>
      <c r="B240" s="2">
        <v>1</v>
      </c>
      <c r="C240" s="2" t="s">
        <v>332</v>
      </c>
      <c r="D240" s="2">
        <v>3</v>
      </c>
      <c r="E240" s="2">
        <v>0</v>
      </c>
      <c r="F240" s="2">
        <v>0</v>
      </c>
      <c r="G240" s="2">
        <v>0</v>
      </c>
      <c r="H240" s="2" t="s">
        <v>163</v>
      </c>
      <c r="I240" s="2" t="s">
        <v>163</v>
      </c>
      <c r="J240" s="2">
        <v>-3</v>
      </c>
      <c r="K240" s="2">
        <v>-100</v>
      </c>
      <c r="L240" s="2">
        <v>0</v>
      </c>
      <c r="M240" s="2">
        <v>0</v>
      </c>
      <c r="N240" s="2" t="s">
        <v>163</v>
      </c>
      <c r="O240" s="6"/>
    </row>
    <row r="241" ht="19.5" customHeight="1" outlineLevel="2" spans="1:15">
      <c r="A241" s="2">
        <v>2080711</v>
      </c>
      <c r="B241" s="2">
        <v>1</v>
      </c>
      <c r="C241" s="2" t="s">
        <v>333</v>
      </c>
      <c r="D241" s="2">
        <v>24</v>
      </c>
      <c r="E241" s="2">
        <v>1467</v>
      </c>
      <c r="F241" s="2">
        <v>19</v>
      </c>
      <c r="G241" s="2">
        <v>19</v>
      </c>
      <c r="H241" s="2">
        <v>1.3</v>
      </c>
      <c r="I241" s="2">
        <v>100</v>
      </c>
      <c r="J241" s="2">
        <v>-5</v>
      </c>
      <c r="K241" s="2">
        <v>-20.83</v>
      </c>
      <c r="L241" s="2">
        <v>0</v>
      </c>
      <c r="M241" s="2">
        <v>-1467</v>
      </c>
      <c r="N241" s="2">
        <v>-100</v>
      </c>
      <c r="O241" s="6"/>
    </row>
    <row r="242" ht="19.5" customHeight="1" outlineLevel="2" spans="1:15">
      <c r="A242" s="2">
        <v>2080713</v>
      </c>
      <c r="B242" s="2">
        <v>1</v>
      </c>
      <c r="C242" s="2" t="s">
        <v>334</v>
      </c>
      <c r="D242" s="2">
        <v>50</v>
      </c>
      <c r="E242" s="2">
        <v>0</v>
      </c>
      <c r="F242" s="2">
        <v>4</v>
      </c>
      <c r="G242" s="2">
        <v>4</v>
      </c>
      <c r="H242" s="2" t="s">
        <v>163</v>
      </c>
      <c r="I242" s="2">
        <v>100</v>
      </c>
      <c r="J242" s="2">
        <v>-46</v>
      </c>
      <c r="K242" s="2">
        <v>-92</v>
      </c>
      <c r="L242" s="2">
        <v>0</v>
      </c>
      <c r="M242" s="2">
        <v>0</v>
      </c>
      <c r="N242" s="2" t="s">
        <v>163</v>
      </c>
      <c r="O242" s="6"/>
    </row>
    <row r="243" ht="19.5" customHeight="1" outlineLevel="2" spans="1:15">
      <c r="A243" s="2">
        <v>2080799</v>
      </c>
      <c r="B243" s="2">
        <v>1</v>
      </c>
      <c r="C243" s="2" t="s">
        <v>335</v>
      </c>
      <c r="D243" s="2">
        <v>490</v>
      </c>
      <c r="E243" s="2">
        <v>0</v>
      </c>
      <c r="F243" s="2">
        <v>91</v>
      </c>
      <c r="G243" s="2">
        <v>64</v>
      </c>
      <c r="H243" s="2" t="s">
        <v>163</v>
      </c>
      <c r="I243" s="2">
        <v>70.33</v>
      </c>
      <c r="J243" s="2">
        <v>-426</v>
      </c>
      <c r="K243" s="2">
        <v>-86.94</v>
      </c>
      <c r="L243" s="2">
        <v>27</v>
      </c>
      <c r="M243" s="2">
        <v>27</v>
      </c>
      <c r="N243" s="2" t="s">
        <v>163</v>
      </c>
      <c r="O243" s="6"/>
    </row>
    <row r="244" ht="19.5" customHeight="1" outlineLevel="1" spans="1:15">
      <c r="A244" s="2">
        <v>20808</v>
      </c>
      <c r="B244" s="2"/>
      <c r="C244" s="2" t="s">
        <v>336</v>
      </c>
      <c r="D244" s="2">
        <v>5520</v>
      </c>
      <c r="E244" s="2">
        <v>3903</v>
      </c>
      <c r="F244" s="2">
        <v>4225</v>
      </c>
      <c r="G244" s="2">
        <v>4083</v>
      </c>
      <c r="H244" s="2">
        <v>104.61</v>
      </c>
      <c r="I244" s="2">
        <v>96.64</v>
      </c>
      <c r="J244" s="2">
        <v>-1437</v>
      </c>
      <c r="K244" s="2">
        <v>-26.03</v>
      </c>
      <c r="L244" s="2">
        <v>4701</v>
      </c>
      <c r="M244" s="2">
        <v>798</v>
      </c>
      <c r="N244" s="2">
        <v>20.45</v>
      </c>
      <c r="O244" s="6"/>
    </row>
    <row r="245" ht="19.5" customHeight="1" outlineLevel="2" spans="1:15">
      <c r="A245" s="2">
        <v>2080801</v>
      </c>
      <c r="B245" s="2">
        <v>1</v>
      </c>
      <c r="C245" s="2" t="s">
        <v>337</v>
      </c>
      <c r="D245" s="2">
        <v>47</v>
      </c>
      <c r="E245" s="2">
        <v>2</v>
      </c>
      <c r="F245" s="2">
        <v>190</v>
      </c>
      <c r="G245" s="2">
        <v>190</v>
      </c>
      <c r="H245" s="2">
        <v>9500</v>
      </c>
      <c r="I245" s="2">
        <v>100</v>
      </c>
      <c r="J245" s="2">
        <v>143</v>
      </c>
      <c r="K245" s="2">
        <v>304.26</v>
      </c>
      <c r="L245" s="2">
        <v>500</v>
      </c>
      <c r="M245" s="2">
        <v>498</v>
      </c>
      <c r="N245" s="2">
        <v>24900</v>
      </c>
      <c r="O245" s="6"/>
    </row>
    <row r="246" ht="19.5" customHeight="1" outlineLevel="2" spans="1:15">
      <c r="A246" s="2">
        <v>2080803</v>
      </c>
      <c r="B246" s="2">
        <v>1</v>
      </c>
      <c r="C246" s="2" t="s">
        <v>338</v>
      </c>
      <c r="D246" s="2">
        <v>2425</v>
      </c>
      <c r="E246" s="2">
        <v>15</v>
      </c>
      <c r="F246" s="2">
        <v>2524</v>
      </c>
      <c r="G246" s="2">
        <v>2395</v>
      </c>
      <c r="H246" s="2">
        <v>15966.67</v>
      </c>
      <c r="I246" s="2">
        <v>94.89</v>
      </c>
      <c r="J246" s="2">
        <v>-30</v>
      </c>
      <c r="K246" s="2">
        <v>-1.24</v>
      </c>
      <c r="L246" s="2">
        <v>144</v>
      </c>
      <c r="M246" s="2">
        <v>129</v>
      </c>
      <c r="N246" s="2">
        <v>860</v>
      </c>
      <c r="O246" s="6"/>
    </row>
    <row r="247" ht="19.5" customHeight="1" outlineLevel="2" spans="1:15">
      <c r="A247" s="2">
        <v>2080805</v>
      </c>
      <c r="B247" s="2">
        <v>1</v>
      </c>
      <c r="C247" s="2" t="s">
        <v>339</v>
      </c>
      <c r="D247" s="2">
        <v>2922</v>
      </c>
      <c r="E247" s="2">
        <v>1604</v>
      </c>
      <c r="F247" s="2">
        <v>1361</v>
      </c>
      <c r="G247" s="2">
        <v>1361</v>
      </c>
      <c r="H247" s="2">
        <v>84.85</v>
      </c>
      <c r="I247" s="2">
        <v>100</v>
      </c>
      <c r="J247" s="2">
        <v>-1561</v>
      </c>
      <c r="K247" s="2">
        <v>-53.42</v>
      </c>
      <c r="L247" s="2">
        <v>1399</v>
      </c>
      <c r="M247" s="2">
        <v>-205</v>
      </c>
      <c r="N247" s="2">
        <v>-12.78</v>
      </c>
      <c r="O247" s="6"/>
    </row>
    <row r="248" ht="19.5" customHeight="1" outlineLevel="2" spans="1:15">
      <c r="A248" s="2">
        <v>2080808</v>
      </c>
      <c r="B248" s="2">
        <v>1</v>
      </c>
      <c r="C248" s="2" t="s">
        <v>340</v>
      </c>
      <c r="D248" s="2"/>
      <c r="E248" s="2">
        <v>0</v>
      </c>
      <c r="F248" s="2">
        <v>10</v>
      </c>
      <c r="G248" s="2">
        <v>0</v>
      </c>
      <c r="H248" s="2"/>
      <c r="I248" s="2"/>
      <c r="J248" s="2"/>
      <c r="K248" s="2"/>
      <c r="L248" s="2">
        <v>0</v>
      </c>
      <c r="M248" s="2">
        <v>0</v>
      </c>
      <c r="N248" s="2" t="s">
        <v>163</v>
      </c>
      <c r="O248" s="6"/>
    </row>
    <row r="249" ht="19.5" customHeight="1" outlineLevel="2" spans="1:15">
      <c r="A249" s="2">
        <v>2080899</v>
      </c>
      <c r="B249" s="2">
        <v>1</v>
      </c>
      <c r="C249" s="2" t="s">
        <v>341</v>
      </c>
      <c r="D249" s="2">
        <v>126</v>
      </c>
      <c r="E249" s="2">
        <v>2282</v>
      </c>
      <c r="F249" s="2">
        <v>140</v>
      </c>
      <c r="G249" s="2">
        <v>137</v>
      </c>
      <c r="H249" s="2">
        <v>6</v>
      </c>
      <c r="I249" s="2">
        <v>97.86</v>
      </c>
      <c r="J249" s="2">
        <v>11</v>
      </c>
      <c r="K249" s="2">
        <v>8.73</v>
      </c>
      <c r="L249" s="2">
        <v>2658</v>
      </c>
      <c r="M249" s="2">
        <v>376</v>
      </c>
      <c r="N249" s="2">
        <v>16.48</v>
      </c>
      <c r="O249" s="6"/>
    </row>
    <row r="250" ht="19.5" customHeight="1" outlineLevel="1" spans="1:15">
      <c r="A250" s="2">
        <v>20809</v>
      </c>
      <c r="B250" s="2"/>
      <c r="C250" s="2" t="s">
        <v>342</v>
      </c>
      <c r="D250" s="2">
        <v>473</v>
      </c>
      <c r="E250" s="2">
        <v>616</v>
      </c>
      <c r="F250" s="2">
        <v>602</v>
      </c>
      <c r="G250" s="2">
        <v>528</v>
      </c>
      <c r="H250" s="2">
        <v>85.71</v>
      </c>
      <c r="I250" s="2">
        <v>87.71</v>
      </c>
      <c r="J250" s="2">
        <v>55</v>
      </c>
      <c r="K250" s="2">
        <v>11.63</v>
      </c>
      <c r="L250" s="2">
        <v>711</v>
      </c>
      <c r="M250" s="2">
        <v>95</v>
      </c>
      <c r="N250" s="2">
        <v>15.42</v>
      </c>
      <c r="O250" s="6"/>
    </row>
    <row r="251" ht="19.5" customHeight="1" outlineLevel="2" spans="1:15">
      <c r="A251" s="2">
        <v>2080901</v>
      </c>
      <c r="B251" s="2">
        <v>1</v>
      </c>
      <c r="C251" s="2" t="s">
        <v>343</v>
      </c>
      <c r="D251" s="2">
        <v>317</v>
      </c>
      <c r="E251" s="2">
        <v>425</v>
      </c>
      <c r="F251" s="2">
        <v>393</v>
      </c>
      <c r="G251" s="2">
        <v>362</v>
      </c>
      <c r="H251" s="2">
        <v>85.18</v>
      </c>
      <c r="I251" s="2">
        <v>92.11</v>
      </c>
      <c r="J251" s="2">
        <v>45</v>
      </c>
      <c r="K251" s="2">
        <v>14.2</v>
      </c>
      <c r="L251" s="2">
        <v>504</v>
      </c>
      <c r="M251" s="2">
        <v>79</v>
      </c>
      <c r="N251" s="2">
        <v>18.59</v>
      </c>
      <c r="O251" s="6"/>
    </row>
    <row r="252" ht="19.5" customHeight="1" outlineLevel="2" spans="1:15">
      <c r="A252" s="2">
        <v>2080904</v>
      </c>
      <c r="B252" s="2">
        <v>1</v>
      </c>
      <c r="C252" s="2" t="s">
        <v>344</v>
      </c>
      <c r="D252" s="2">
        <v>52</v>
      </c>
      <c r="E252" s="2">
        <v>43</v>
      </c>
      <c r="F252" s="2">
        <v>109</v>
      </c>
      <c r="G252" s="2">
        <v>67</v>
      </c>
      <c r="H252" s="2">
        <v>155.81</v>
      </c>
      <c r="I252" s="2">
        <v>61.47</v>
      </c>
      <c r="J252" s="2">
        <v>15</v>
      </c>
      <c r="K252" s="2">
        <v>28.85</v>
      </c>
      <c r="L252" s="2">
        <v>68</v>
      </c>
      <c r="M252" s="2">
        <v>25</v>
      </c>
      <c r="N252" s="2">
        <v>58.14</v>
      </c>
      <c r="O252" s="6"/>
    </row>
    <row r="253" ht="19.5" customHeight="1" outlineLevel="2" spans="1:15">
      <c r="A253" s="2">
        <v>2080905</v>
      </c>
      <c r="B253" s="2">
        <v>1</v>
      </c>
      <c r="C253" s="2" t="s">
        <v>345</v>
      </c>
      <c r="D253" s="2">
        <v>87</v>
      </c>
      <c r="E253" s="2">
        <v>114</v>
      </c>
      <c r="F253" s="2">
        <v>85</v>
      </c>
      <c r="G253" s="2">
        <v>84</v>
      </c>
      <c r="H253" s="2">
        <v>73.68</v>
      </c>
      <c r="I253" s="2">
        <v>98.82</v>
      </c>
      <c r="J253" s="2">
        <v>-3</v>
      </c>
      <c r="K253" s="2">
        <v>-3.45</v>
      </c>
      <c r="L253" s="2">
        <v>110</v>
      </c>
      <c r="M253" s="2">
        <v>-4</v>
      </c>
      <c r="N253" s="2">
        <v>-3.51</v>
      </c>
      <c r="O253" s="6"/>
    </row>
    <row r="254" ht="19.5" customHeight="1" outlineLevel="2" spans="1:15">
      <c r="A254" s="2">
        <v>2080999</v>
      </c>
      <c r="B254" s="2">
        <v>1</v>
      </c>
      <c r="C254" s="2" t="s">
        <v>346</v>
      </c>
      <c r="D254" s="2">
        <v>17</v>
      </c>
      <c r="E254" s="2">
        <v>34</v>
      </c>
      <c r="F254" s="2">
        <v>15</v>
      </c>
      <c r="G254" s="2">
        <v>15</v>
      </c>
      <c r="H254" s="2">
        <v>44.12</v>
      </c>
      <c r="I254" s="2">
        <v>100</v>
      </c>
      <c r="J254" s="2">
        <v>-2</v>
      </c>
      <c r="K254" s="2">
        <v>-11.76</v>
      </c>
      <c r="L254" s="2">
        <v>29</v>
      </c>
      <c r="M254" s="2">
        <v>-5</v>
      </c>
      <c r="N254" s="2">
        <v>-14.71</v>
      </c>
      <c r="O254" s="6"/>
    </row>
    <row r="255" ht="19.5" customHeight="1" outlineLevel="1" spans="1:15">
      <c r="A255" s="2">
        <v>20810</v>
      </c>
      <c r="B255" s="2"/>
      <c r="C255" s="2" t="s">
        <v>347</v>
      </c>
      <c r="D255" s="2">
        <v>851</v>
      </c>
      <c r="E255" s="2">
        <v>82</v>
      </c>
      <c r="F255" s="2">
        <v>1069</v>
      </c>
      <c r="G255" s="2">
        <v>898</v>
      </c>
      <c r="H255" s="2">
        <v>1095.12</v>
      </c>
      <c r="I255" s="2">
        <v>84</v>
      </c>
      <c r="J255" s="2">
        <v>47</v>
      </c>
      <c r="K255" s="2">
        <v>5.52</v>
      </c>
      <c r="L255" s="2">
        <v>1105</v>
      </c>
      <c r="M255" s="2">
        <v>1023</v>
      </c>
      <c r="N255" s="2">
        <v>1247.56</v>
      </c>
      <c r="O255" s="6"/>
    </row>
    <row r="256" ht="19.5" customHeight="1" outlineLevel="2" spans="1:15">
      <c r="A256" s="2">
        <v>2081001</v>
      </c>
      <c r="B256" s="2">
        <v>1</v>
      </c>
      <c r="C256" s="2" t="s">
        <v>348</v>
      </c>
      <c r="D256" s="2">
        <v>754</v>
      </c>
      <c r="E256" s="2">
        <v>0</v>
      </c>
      <c r="F256" s="2">
        <v>829</v>
      </c>
      <c r="G256" s="2">
        <v>829</v>
      </c>
      <c r="H256" s="2" t="s">
        <v>163</v>
      </c>
      <c r="I256" s="2">
        <v>100</v>
      </c>
      <c r="J256" s="2">
        <v>75</v>
      </c>
      <c r="K256" s="2">
        <v>9.95</v>
      </c>
      <c r="L256" s="2">
        <v>414</v>
      </c>
      <c r="M256" s="2">
        <v>414</v>
      </c>
      <c r="N256" s="2" t="s">
        <v>163</v>
      </c>
      <c r="O256" s="6"/>
    </row>
    <row r="257" ht="19.5" customHeight="1" outlineLevel="2" spans="1:15">
      <c r="A257" s="2">
        <v>2081002</v>
      </c>
      <c r="B257" s="2">
        <v>1</v>
      </c>
      <c r="C257" s="2" t="s">
        <v>349</v>
      </c>
      <c r="D257" s="2">
        <v>37</v>
      </c>
      <c r="E257" s="2">
        <v>45</v>
      </c>
      <c r="F257" s="2">
        <v>231</v>
      </c>
      <c r="G257" s="2">
        <v>60</v>
      </c>
      <c r="H257" s="2">
        <v>133.33</v>
      </c>
      <c r="I257" s="2">
        <v>25.97</v>
      </c>
      <c r="J257" s="2">
        <v>23</v>
      </c>
      <c r="K257" s="2">
        <v>62.16</v>
      </c>
      <c r="L257" s="2">
        <v>673</v>
      </c>
      <c r="M257" s="2">
        <v>628</v>
      </c>
      <c r="N257" s="2">
        <v>1395.56</v>
      </c>
      <c r="O257" s="6"/>
    </row>
    <row r="258" ht="19.5" customHeight="1" outlineLevel="2" spans="1:15">
      <c r="A258" s="2">
        <v>2081004</v>
      </c>
      <c r="B258" s="2">
        <v>1</v>
      </c>
      <c r="C258" s="2" t="s">
        <v>350</v>
      </c>
      <c r="D258" s="2">
        <v>28</v>
      </c>
      <c r="E258" s="2">
        <v>35</v>
      </c>
      <c r="F258" s="2">
        <v>7</v>
      </c>
      <c r="G258" s="2">
        <v>7</v>
      </c>
      <c r="H258" s="2">
        <v>20</v>
      </c>
      <c r="I258" s="2">
        <v>100</v>
      </c>
      <c r="J258" s="2">
        <v>-21</v>
      </c>
      <c r="K258" s="2">
        <v>-75</v>
      </c>
      <c r="L258" s="2">
        <v>13</v>
      </c>
      <c r="M258" s="2">
        <v>-22</v>
      </c>
      <c r="N258" s="2">
        <v>-62.86</v>
      </c>
      <c r="O258" s="6"/>
    </row>
    <row r="259" ht="19.5" customHeight="1" outlineLevel="2" spans="1:15">
      <c r="A259" s="2">
        <v>2081006</v>
      </c>
      <c r="B259" s="2">
        <v>1</v>
      </c>
      <c r="C259" s="2" t="s">
        <v>351</v>
      </c>
      <c r="D259" s="2">
        <v>32</v>
      </c>
      <c r="E259" s="2">
        <v>0</v>
      </c>
      <c r="F259" s="2">
        <v>0</v>
      </c>
      <c r="G259" s="2">
        <v>0</v>
      </c>
      <c r="H259" s="2" t="s">
        <v>163</v>
      </c>
      <c r="I259" s="2" t="s">
        <v>163</v>
      </c>
      <c r="J259" s="2">
        <v>-32</v>
      </c>
      <c r="K259" s="2">
        <v>-100</v>
      </c>
      <c r="L259" s="2">
        <v>3</v>
      </c>
      <c r="M259" s="2">
        <v>3</v>
      </c>
      <c r="N259" s="2" t="s">
        <v>163</v>
      </c>
      <c r="O259" s="6"/>
    </row>
    <row r="260" ht="19.5" customHeight="1" outlineLevel="2" spans="1:15">
      <c r="A260" s="2">
        <v>2081099</v>
      </c>
      <c r="B260" s="2">
        <v>1</v>
      </c>
      <c r="C260" s="2" t="s">
        <v>352</v>
      </c>
      <c r="D260" s="2">
        <v>0</v>
      </c>
      <c r="E260" s="2">
        <v>2</v>
      </c>
      <c r="F260" s="2">
        <v>2</v>
      </c>
      <c r="G260" s="2">
        <v>2</v>
      </c>
      <c r="H260" s="2">
        <v>100</v>
      </c>
      <c r="I260" s="2">
        <v>100</v>
      </c>
      <c r="J260" s="2">
        <v>2</v>
      </c>
      <c r="K260" s="2" t="s">
        <v>163</v>
      </c>
      <c r="L260" s="2">
        <v>2</v>
      </c>
      <c r="M260" s="2">
        <v>0</v>
      </c>
      <c r="N260" s="2">
        <v>0</v>
      </c>
      <c r="O260" s="6"/>
    </row>
    <row r="261" ht="19.5" customHeight="1" outlineLevel="1" spans="1:15">
      <c r="A261" s="2">
        <v>20811</v>
      </c>
      <c r="B261" s="2"/>
      <c r="C261" s="2" t="s">
        <v>353</v>
      </c>
      <c r="D261" s="2">
        <v>2220</v>
      </c>
      <c r="E261" s="2">
        <v>792</v>
      </c>
      <c r="F261" s="2">
        <v>2208</v>
      </c>
      <c r="G261" s="2">
        <v>2176</v>
      </c>
      <c r="H261" s="2">
        <v>274.75</v>
      </c>
      <c r="I261" s="2">
        <v>98.55</v>
      </c>
      <c r="J261" s="2">
        <v>-44</v>
      </c>
      <c r="K261" s="2">
        <v>-1.98</v>
      </c>
      <c r="L261" s="2">
        <v>880</v>
      </c>
      <c r="M261" s="2">
        <v>88</v>
      </c>
      <c r="N261" s="2">
        <v>11.11</v>
      </c>
      <c r="O261" s="6"/>
    </row>
    <row r="262" ht="19.5" customHeight="1" outlineLevel="2" spans="1:15">
      <c r="A262" s="2">
        <v>2081101</v>
      </c>
      <c r="B262" s="2">
        <v>1</v>
      </c>
      <c r="C262" s="2" t="s">
        <v>159</v>
      </c>
      <c r="D262" s="2">
        <v>153</v>
      </c>
      <c r="E262" s="2">
        <v>138</v>
      </c>
      <c r="F262" s="2">
        <v>141</v>
      </c>
      <c r="G262" s="2">
        <v>141</v>
      </c>
      <c r="H262" s="2">
        <v>102.17</v>
      </c>
      <c r="I262" s="2">
        <v>100</v>
      </c>
      <c r="J262" s="2">
        <v>-12</v>
      </c>
      <c r="K262" s="2">
        <v>-7.84</v>
      </c>
      <c r="L262" s="2">
        <v>138</v>
      </c>
      <c r="M262" s="2">
        <v>0</v>
      </c>
      <c r="N262" s="2">
        <v>0</v>
      </c>
      <c r="O262" s="6"/>
    </row>
    <row r="263" ht="19.5" customHeight="1" outlineLevel="2" spans="1:15">
      <c r="A263" s="2">
        <v>2081102</v>
      </c>
      <c r="B263" s="2">
        <v>1</v>
      </c>
      <c r="C263" s="2" t="s">
        <v>160</v>
      </c>
      <c r="D263" s="2">
        <v>40</v>
      </c>
      <c r="E263" s="2">
        <v>348</v>
      </c>
      <c r="F263" s="2">
        <v>4</v>
      </c>
      <c r="G263" s="2">
        <v>4</v>
      </c>
      <c r="H263" s="2">
        <v>1.15</v>
      </c>
      <c r="I263" s="2">
        <v>100</v>
      </c>
      <c r="J263" s="2">
        <v>-36</v>
      </c>
      <c r="K263" s="2">
        <v>-90</v>
      </c>
      <c r="L263" s="2">
        <v>33</v>
      </c>
      <c r="M263" s="2">
        <v>-315</v>
      </c>
      <c r="N263" s="2">
        <v>-90.52</v>
      </c>
      <c r="O263" s="6"/>
    </row>
    <row r="264" ht="19.5" customHeight="1" outlineLevel="2" spans="1:15">
      <c r="A264" s="2">
        <v>2081104</v>
      </c>
      <c r="B264" s="2">
        <v>1</v>
      </c>
      <c r="C264" s="2" t="s">
        <v>354</v>
      </c>
      <c r="D264" s="2">
        <v>78</v>
      </c>
      <c r="E264" s="2">
        <v>95</v>
      </c>
      <c r="F264" s="2">
        <v>101</v>
      </c>
      <c r="G264" s="2">
        <v>101</v>
      </c>
      <c r="H264" s="2">
        <v>106.32</v>
      </c>
      <c r="I264" s="2">
        <v>100</v>
      </c>
      <c r="J264" s="2">
        <v>23</v>
      </c>
      <c r="K264" s="2">
        <v>29.49</v>
      </c>
      <c r="L264" s="2">
        <v>142</v>
      </c>
      <c r="M264" s="2">
        <v>47</v>
      </c>
      <c r="N264" s="2">
        <v>49.47</v>
      </c>
      <c r="O264" s="6"/>
    </row>
    <row r="265" ht="19.5" customHeight="1" outlineLevel="2" spans="1:15">
      <c r="A265" s="2">
        <v>2081105</v>
      </c>
      <c r="B265" s="2">
        <v>1</v>
      </c>
      <c r="C265" s="2" t="s">
        <v>355</v>
      </c>
      <c r="D265" s="2">
        <v>113</v>
      </c>
      <c r="E265" s="2">
        <v>100</v>
      </c>
      <c r="F265" s="2">
        <v>124</v>
      </c>
      <c r="G265" s="2">
        <v>124</v>
      </c>
      <c r="H265" s="2">
        <v>124</v>
      </c>
      <c r="I265" s="2">
        <v>100</v>
      </c>
      <c r="J265" s="2">
        <v>11</v>
      </c>
      <c r="K265" s="2">
        <v>9.73</v>
      </c>
      <c r="L265" s="2">
        <v>98</v>
      </c>
      <c r="M265" s="2">
        <v>-2</v>
      </c>
      <c r="N265" s="2">
        <v>-2</v>
      </c>
      <c r="O265" s="6"/>
    </row>
    <row r="266" ht="19.5" customHeight="1" outlineLevel="2" spans="1:15">
      <c r="A266" s="2">
        <v>2081107</v>
      </c>
      <c r="B266" s="2">
        <v>1</v>
      </c>
      <c r="C266" s="2" t="s">
        <v>356</v>
      </c>
      <c r="D266" s="2">
        <v>1763</v>
      </c>
      <c r="E266" s="2">
        <v>0</v>
      </c>
      <c r="F266" s="2">
        <v>1661</v>
      </c>
      <c r="G266" s="2">
        <v>1661</v>
      </c>
      <c r="H266" s="2" t="s">
        <v>163</v>
      </c>
      <c r="I266" s="2">
        <v>100</v>
      </c>
      <c r="J266" s="2">
        <v>-102</v>
      </c>
      <c r="K266" s="2">
        <v>-5.79</v>
      </c>
      <c r="L266" s="2">
        <v>356</v>
      </c>
      <c r="M266" s="2">
        <v>356</v>
      </c>
      <c r="N266" s="2" t="s">
        <v>163</v>
      </c>
      <c r="O266" s="6"/>
    </row>
    <row r="267" ht="19.5" customHeight="1" outlineLevel="2" spans="1:15">
      <c r="A267" s="2">
        <v>2081199</v>
      </c>
      <c r="B267" s="2">
        <v>1</v>
      </c>
      <c r="C267" s="2" t="s">
        <v>357</v>
      </c>
      <c r="D267" s="2">
        <v>73</v>
      </c>
      <c r="E267" s="2">
        <v>111</v>
      </c>
      <c r="F267" s="2">
        <v>174</v>
      </c>
      <c r="G267" s="2">
        <v>142</v>
      </c>
      <c r="H267" s="2">
        <v>127.93</v>
      </c>
      <c r="I267" s="2">
        <v>81.61</v>
      </c>
      <c r="J267" s="2">
        <v>69</v>
      </c>
      <c r="K267" s="2">
        <v>94.52</v>
      </c>
      <c r="L267" s="2">
        <v>113</v>
      </c>
      <c r="M267" s="2">
        <v>2</v>
      </c>
      <c r="N267" s="2">
        <v>1.8</v>
      </c>
      <c r="O267" s="6"/>
    </row>
    <row r="268" ht="19.5" customHeight="1" outlineLevel="1" spans="1:15">
      <c r="A268" s="2">
        <v>20819</v>
      </c>
      <c r="B268" s="2"/>
      <c r="C268" s="2" t="s">
        <v>358</v>
      </c>
      <c r="D268" s="2">
        <v>11309</v>
      </c>
      <c r="E268" s="2">
        <v>200</v>
      </c>
      <c r="F268" s="2">
        <v>10348</v>
      </c>
      <c r="G268" s="2">
        <v>10348</v>
      </c>
      <c r="H268" s="2">
        <v>5174</v>
      </c>
      <c r="I268" s="2">
        <v>100</v>
      </c>
      <c r="J268" s="2">
        <v>-961</v>
      </c>
      <c r="K268" s="2">
        <v>-8.5</v>
      </c>
      <c r="L268" s="2">
        <v>825</v>
      </c>
      <c r="M268" s="2">
        <v>625</v>
      </c>
      <c r="N268" s="2">
        <v>312.5</v>
      </c>
      <c r="O268" s="6"/>
    </row>
    <row r="269" ht="19.5" customHeight="1" outlineLevel="2" spans="1:15">
      <c r="A269" s="2">
        <v>2081901</v>
      </c>
      <c r="B269" s="2">
        <v>1</v>
      </c>
      <c r="C269" s="2" t="s">
        <v>359</v>
      </c>
      <c r="D269" s="2">
        <v>1373</v>
      </c>
      <c r="E269" s="2">
        <v>200</v>
      </c>
      <c r="F269" s="2">
        <v>1095</v>
      </c>
      <c r="G269" s="2">
        <v>1095</v>
      </c>
      <c r="H269" s="2">
        <v>547.5</v>
      </c>
      <c r="I269" s="2">
        <v>100</v>
      </c>
      <c r="J269" s="2">
        <v>-278</v>
      </c>
      <c r="K269" s="2">
        <v>-20.25</v>
      </c>
      <c r="L269" s="2">
        <v>0</v>
      </c>
      <c r="M269" s="2">
        <v>-200</v>
      </c>
      <c r="N269" s="2">
        <v>-100</v>
      </c>
      <c r="O269" s="6"/>
    </row>
    <row r="270" ht="19.5" customHeight="1" outlineLevel="2" spans="1:15">
      <c r="A270" s="2">
        <v>2081902</v>
      </c>
      <c r="B270" s="2">
        <v>1</v>
      </c>
      <c r="C270" s="2" t="s">
        <v>360</v>
      </c>
      <c r="D270" s="2">
        <v>9936</v>
      </c>
      <c r="E270" s="2">
        <v>0</v>
      </c>
      <c r="F270" s="2">
        <v>9253</v>
      </c>
      <c r="G270" s="2">
        <v>9253</v>
      </c>
      <c r="H270" s="2" t="s">
        <v>163</v>
      </c>
      <c r="I270" s="2">
        <v>100</v>
      </c>
      <c r="J270" s="2">
        <v>-683</v>
      </c>
      <c r="K270" s="2">
        <v>-6.87</v>
      </c>
      <c r="L270" s="2">
        <v>825</v>
      </c>
      <c r="M270" s="2">
        <v>825</v>
      </c>
      <c r="N270" s="2" t="s">
        <v>163</v>
      </c>
      <c r="O270" s="6"/>
    </row>
    <row r="271" ht="19.5" customHeight="1" outlineLevel="1" spans="1:15">
      <c r="A271" s="2">
        <v>20820</v>
      </c>
      <c r="B271" s="2"/>
      <c r="C271" s="2" t="s">
        <v>361</v>
      </c>
      <c r="D271" s="2">
        <v>670</v>
      </c>
      <c r="E271" s="2">
        <v>0</v>
      </c>
      <c r="F271" s="2">
        <v>226</v>
      </c>
      <c r="G271" s="2">
        <v>226</v>
      </c>
      <c r="H271" s="2" t="s">
        <v>163</v>
      </c>
      <c r="I271" s="2">
        <v>100</v>
      </c>
      <c r="J271" s="2">
        <v>-444</v>
      </c>
      <c r="K271" s="2">
        <v>-66.27</v>
      </c>
      <c r="L271" s="2">
        <v>26</v>
      </c>
      <c r="M271" s="2">
        <v>26</v>
      </c>
      <c r="N271" s="2" t="s">
        <v>163</v>
      </c>
      <c r="O271" s="6"/>
    </row>
    <row r="272" ht="19.5" customHeight="1" outlineLevel="2" spans="1:15">
      <c r="A272" s="2">
        <v>2082001</v>
      </c>
      <c r="B272" s="2">
        <v>1</v>
      </c>
      <c r="C272" s="2" t="s">
        <v>362</v>
      </c>
      <c r="D272" s="2">
        <v>670</v>
      </c>
      <c r="E272" s="2">
        <v>0</v>
      </c>
      <c r="F272" s="2">
        <v>187</v>
      </c>
      <c r="G272" s="2">
        <v>187</v>
      </c>
      <c r="H272" s="2" t="s">
        <v>163</v>
      </c>
      <c r="I272" s="2">
        <v>100</v>
      </c>
      <c r="J272" s="2">
        <v>-483</v>
      </c>
      <c r="K272" s="2">
        <v>-72.09</v>
      </c>
      <c r="L272" s="2">
        <v>0</v>
      </c>
      <c r="M272" s="2">
        <v>0</v>
      </c>
      <c r="N272" s="2" t="s">
        <v>163</v>
      </c>
      <c r="O272" s="6"/>
    </row>
    <row r="273" ht="19.5" customHeight="1" outlineLevel="2" spans="1:15">
      <c r="A273" s="2">
        <v>2082002</v>
      </c>
      <c r="B273" s="2">
        <v>1</v>
      </c>
      <c r="C273" s="2" t="s">
        <v>363</v>
      </c>
      <c r="D273" s="2">
        <v>0</v>
      </c>
      <c r="E273" s="2">
        <v>0</v>
      </c>
      <c r="F273" s="2">
        <v>39</v>
      </c>
      <c r="G273" s="2">
        <v>39</v>
      </c>
      <c r="H273" s="2" t="s">
        <v>163</v>
      </c>
      <c r="I273" s="2">
        <v>100</v>
      </c>
      <c r="J273" s="2">
        <v>39</v>
      </c>
      <c r="K273" s="2" t="s">
        <v>163</v>
      </c>
      <c r="L273" s="2">
        <v>26</v>
      </c>
      <c r="M273" s="2">
        <v>26</v>
      </c>
      <c r="N273" s="2" t="s">
        <v>163</v>
      </c>
      <c r="O273" s="6"/>
    </row>
    <row r="274" ht="19.5" customHeight="1" outlineLevel="1" spans="1:15">
      <c r="A274" s="2">
        <v>20821</v>
      </c>
      <c r="B274" s="2"/>
      <c r="C274" s="2" t="s">
        <v>364</v>
      </c>
      <c r="D274" s="2">
        <v>3749</v>
      </c>
      <c r="E274" s="2">
        <v>0</v>
      </c>
      <c r="F274" s="2">
        <v>4192</v>
      </c>
      <c r="G274" s="2">
        <v>4192</v>
      </c>
      <c r="H274" s="2" t="s">
        <v>163</v>
      </c>
      <c r="I274" s="2">
        <v>100</v>
      </c>
      <c r="J274" s="2">
        <v>443</v>
      </c>
      <c r="K274" s="2">
        <v>11.82</v>
      </c>
      <c r="L274" s="2">
        <v>0</v>
      </c>
      <c r="M274" s="2">
        <v>0</v>
      </c>
      <c r="N274" s="2" t="s">
        <v>163</v>
      </c>
      <c r="O274" s="6"/>
    </row>
    <row r="275" ht="19.5" customHeight="1" outlineLevel="2" spans="1:15">
      <c r="A275" s="2">
        <v>2082101</v>
      </c>
      <c r="B275" s="2">
        <v>1</v>
      </c>
      <c r="C275" s="2" t="s">
        <v>365</v>
      </c>
      <c r="D275" s="2">
        <v>367</v>
      </c>
      <c r="E275" s="2">
        <v>0</v>
      </c>
      <c r="F275" s="2">
        <v>560</v>
      </c>
      <c r="G275" s="2">
        <v>560</v>
      </c>
      <c r="H275" s="2" t="s">
        <v>163</v>
      </c>
      <c r="I275" s="2">
        <v>100</v>
      </c>
      <c r="J275" s="2">
        <v>193</v>
      </c>
      <c r="K275" s="2">
        <v>52.59</v>
      </c>
      <c r="L275" s="2">
        <v>0</v>
      </c>
      <c r="M275" s="2">
        <v>0</v>
      </c>
      <c r="N275" s="2" t="s">
        <v>163</v>
      </c>
      <c r="O275" s="6"/>
    </row>
    <row r="276" ht="19.5" customHeight="1" outlineLevel="2" spans="1:15">
      <c r="A276" s="2">
        <v>2082102</v>
      </c>
      <c r="B276" s="2">
        <v>1</v>
      </c>
      <c r="C276" s="2" t="s">
        <v>366</v>
      </c>
      <c r="D276" s="2">
        <v>3382</v>
      </c>
      <c r="E276" s="2">
        <v>0</v>
      </c>
      <c r="F276" s="2">
        <v>3632</v>
      </c>
      <c r="G276" s="2">
        <v>3632</v>
      </c>
      <c r="H276" s="2" t="s">
        <v>163</v>
      </c>
      <c r="I276" s="2">
        <v>100</v>
      </c>
      <c r="J276" s="2">
        <v>250</v>
      </c>
      <c r="K276" s="2">
        <v>7.39</v>
      </c>
      <c r="L276" s="2">
        <v>0</v>
      </c>
      <c r="M276" s="2">
        <v>0</v>
      </c>
      <c r="N276" s="2" t="s">
        <v>163</v>
      </c>
      <c r="O276" s="6"/>
    </row>
    <row r="277" ht="19.5" customHeight="1" outlineLevel="1" spans="1:15">
      <c r="A277" s="2">
        <v>20825</v>
      </c>
      <c r="B277" s="2"/>
      <c r="C277" s="2" t="s">
        <v>367</v>
      </c>
      <c r="D277" s="2">
        <v>2</v>
      </c>
      <c r="E277" s="2">
        <v>5</v>
      </c>
      <c r="F277" s="2">
        <v>1</v>
      </c>
      <c r="G277" s="2">
        <v>1</v>
      </c>
      <c r="H277" s="2">
        <v>20</v>
      </c>
      <c r="I277" s="2">
        <v>100</v>
      </c>
      <c r="J277" s="2">
        <v>-1</v>
      </c>
      <c r="K277" s="2">
        <v>-50</v>
      </c>
      <c r="L277" s="2">
        <v>0</v>
      </c>
      <c r="M277" s="2">
        <v>-5</v>
      </c>
      <c r="N277" s="2">
        <v>-100</v>
      </c>
      <c r="O277" s="6"/>
    </row>
    <row r="278" ht="19.5" customHeight="1" outlineLevel="2" spans="1:15">
      <c r="A278" s="2">
        <v>2082501</v>
      </c>
      <c r="B278" s="2">
        <v>1</v>
      </c>
      <c r="C278" s="2" t="s">
        <v>368</v>
      </c>
      <c r="D278" s="2">
        <v>2</v>
      </c>
      <c r="E278" s="2">
        <v>5</v>
      </c>
      <c r="F278" s="2">
        <v>1</v>
      </c>
      <c r="G278" s="2">
        <v>1</v>
      </c>
      <c r="H278" s="2">
        <v>20</v>
      </c>
      <c r="I278" s="2">
        <v>100</v>
      </c>
      <c r="J278" s="2">
        <v>-1</v>
      </c>
      <c r="K278" s="2">
        <v>-50</v>
      </c>
      <c r="L278" s="2">
        <v>0</v>
      </c>
      <c r="M278" s="2">
        <v>-5</v>
      </c>
      <c r="N278" s="2">
        <v>-100</v>
      </c>
      <c r="O278" s="6"/>
    </row>
    <row r="279" ht="19.5" hidden="1" customHeight="1" outlineLevel="2" spans="1:15">
      <c r="A279" s="2">
        <v>2082502</v>
      </c>
      <c r="B279" s="2">
        <v>1</v>
      </c>
      <c r="C279" s="2" t="s">
        <v>369</v>
      </c>
      <c r="D279" s="2">
        <v>0</v>
      </c>
      <c r="E279" s="2">
        <v>0</v>
      </c>
      <c r="F279" s="2">
        <v>0</v>
      </c>
      <c r="G279" s="2">
        <v>0</v>
      </c>
      <c r="H279" s="2" t="s">
        <v>163</v>
      </c>
      <c r="I279" s="2" t="s">
        <v>163</v>
      </c>
      <c r="J279" s="2">
        <v>0</v>
      </c>
      <c r="K279" s="2" t="s">
        <v>163</v>
      </c>
      <c r="L279" s="2">
        <v>0</v>
      </c>
      <c r="M279" s="2">
        <v>0</v>
      </c>
      <c r="N279" s="2" t="s">
        <v>163</v>
      </c>
      <c r="O279" s="6"/>
    </row>
    <row r="280" ht="19.5" customHeight="1" outlineLevel="1" spans="1:15">
      <c r="A280" s="2">
        <v>20826</v>
      </c>
      <c r="B280" s="2"/>
      <c r="C280" s="2" t="s">
        <v>370</v>
      </c>
      <c r="D280" s="2">
        <v>10446</v>
      </c>
      <c r="E280" s="2">
        <v>16978</v>
      </c>
      <c r="F280" s="2">
        <v>7774</v>
      </c>
      <c r="G280" s="2">
        <v>7774</v>
      </c>
      <c r="H280" s="2">
        <v>45.79</v>
      </c>
      <c r="I280" s="2">
        <v>100</v>
      </c>
      <c r="J280" s="2">
        <v>-2672</v>
      </c>
      <c r="K280" s="2">
        <v>-25.58</v>
      </c>
      <c r="L280" s="2">
        <v>18988</v>
      </c>
      <c r="M280" s="2">
        <v>2010</v>
      </c>
      <c r="N280" s="2">
        <v>11.84</v>
      </c>
      <c r="O280" s="6"/>
    </row>
    <row r="281" ht="19.5" customHeight="1" outlineLevel="2" spans="1:15">
      <c r="A281" s="2">
        <v>2082602</v>
      </c>
      <c r="B281" s="2">
        <v>1</v>
      </c>
      <c r="C281" s="2" t="s">
        <v>371</v>
      </c>
      <c r="D281" s="2">
        <v>10446</v>
      </c>
      <c r="E281" s="2">
        <v>16978</v>
      </c>
      <c r="F281" s="2">
        <v>7774</v>
      </c>
      <c r="G281" s="2">
        <v>7774</v>
      </c>
      <c r="H281" s="2">
        <v>45.79</v>
      </c>
      <c r="I281" s="2">
        <v>100</v>
      </c>
      <c r="J281" s="2">
        <v>-2672</v>
      </c>
      <c r="K281" s="2">
        <v>-25.58</v>
      </c>
      <c r="L281" s="2">
        <v>18988</v>
      </c>
      <c r="M281" s="2">
        <v>2010</v>
      </c>
      <c r="N281" s="2">
        <v>11.84</v>
      </c>
      <c r="O281" s="6"/>
    </row>
    <row r="282" ht="19.5" customHeight="1" outlineLevel="1" spans="1:15">
      <c r="A282" s="2">
        <v>20828</v>
      </c>
      <c r="B282" s="2"/>
      <c r="C282" s="2" t="s">
        <v>372</v>
      </c>
      <c r="D282" s="2">
        <v>414</v>
      </c>
      <c r="E282" s="2">
        <v>255</v>
      </c>
      <c r="F282" s="2">
        <v>340</v>
      </c>
      <c r="G282" s="2">
        <v>340</v>
      </c>
      <c r="H282" s="2">
        <v>133.33</v>
      </c>
      <c r="I282" s="2">
        <v>100</v>
      </c>
      <c r="J282" s="2">
        <v>-74</v>
      </c>
      <c r="K282" s="2">
        <v>-17.87</v>
      </c>
      <c r="L282" s="2">
        <v>271</v>
      </c>
      <c r="M282" s="2">
        <v>16</v>
      </c>
      <c r="N282" s="2">
        <v>6.27</v>
      </c>
      <c r="O282" s="6"/>
    </row>
    <row r="283" ht="19.5" customHeight="1" outlineLevel="2" spans="1:15">
      <c r="A283" s="2">
        <v>2082801</v>
      </c>
      <c r="B283" s="2">
        <v>1</v>
      </c>
      <c r="C283" s="2" t="s">
        <v>159</v>
      </c>
      <c r="D283" s="2">
        <v>116</v>
      </c>
      <c r="E283" s="2">
        <v>122</v>
      </c>
      <c r="F283" s="2">
        <v>125</v>
      </c>
      <c r="G283" s="2">
        <v>125</v>
      </c>
      <c r="H283" s="2">
        <v>102.46</v>
      </c>
      <c r="I283" s="2">
        <v>100</v>
      </c>
      <c r="J283" s="2">
        <v>9</v>
      </c>
      <c r="K283" s="2">
        <v>7.76</v>
      </c>
      <c r="L283" s="2">
        <v>129</v>
      </c>
      <c r="M283" s="2">
        <v>7</v>
      </c>
      <c r="N283" s="2">
        <v>5.74</v>
      </c>
      <c r="O283" s="6"/>
    </row>
    <row r="284" ht="19.5" customHeight="1" outlineLevel="2" spans="1:15">
      <c r="A284" s="2">
        <v>2082802</v>
      </c>
      <c r="B284" s="2">
        <v>1</v>
      </c>
      <c r="C284" s="2" t="s">
        <v>160</v>
      </c>
      <c r="D284" s="2">
        <v>172</v>
      </c>
      <c r="E284" s="2">
        <v>130</v>
      </c>
      <c r="F284" s="2">
        <v>111</v>
      </c>
      <c r="G284" s="2">
        <v>111</v>
      </c>
      <c r="H284" s="2">
        <v>85.38</v>
      </c>
      <c r="I284" s="2">
        <v>100</v>
      </c>
      <c r="J284" s="2">
        <v>-61</v>
      </c>
      <c r="K284" s="2">
        <v>-35.47</v>
      </c>
      <c r="L284" s="2">
        <v>139</v>
      </c>
      <c r="M284" s="2">
        <v>9</v>
      </c>
      <c r="N284" s="2">
        <v>6.92</v>
      </c>
      <c r="O284" s="6"/>
    </row>
    <row r="285" ht="19.5" hidden="1" customHeight="1" outlineLevel="2" spans="1:15">
      <c r="A285" s="2">
        <v>2082803</v>
      </c>
      <c r="B285" s="2">
        <v>1</v>
      </c>
      <c r="C285" s="2" t="s">
        <v>170</v>
      </c>
      <c r="D285" s="2">
        <v>0</v>
      </c>
      <c r="E285" s="2">
        <v>0</v>
      </c>
      <c r="F285" s="2">
        <v>0</v>
      </c>
      <c r="G285" s="2">
        <v>0</v>
      </c>
      <c r="H285" s="2" t="s">
        <v>163</v>
      </c>
      <c r="I285" s="2" t="s">
        <v>163</v>
      </c>
      <c r="J285" s="2">
        <v>0</v>
      </c>
      <c r="K285" s="2" t="s">
        <v>163</v>
      </c>
      <c r="L285" s="2">
        <v>0</v>
      </c>
      <c r="M285" s="2">
        <v>0</v>
      </c>
      <c r="N285" s="2" t="s">
        <v>163</v>
      </c>
      <c r="O285" s="6"/>
    </row>
    <row r="286" ht="19.5" customHeight="1" outlineLevel="2" spans="1:15">
      <c r="A286" s="2">
        <v>2082804</v>
      </c>
      <c r="B286" s="2">
        <v>1</v>
      </c>
      <c r="C286" s="2" t="s">
        <v>373</v>
      </c>
      <c r="D286" s="2">
        <v>126</v>
      </c>
      <c r="E286" s="2">
        <v>3</v>
      </c>
      <c r="F286" s="2">
        <v>104</v>
      </c>
      <c r="G286" s="2">
        <v>104</v>
      </c>
      <c r="H286" s="2">
        <v>3466.67</v>
      </c>
      <c r="I286" s="2">
        <v>100</v>
      </c>
      <c r="J286" s="2">
        <v>-22</v>
      </c>
      <c r="K286" s="2">
        <v>-17.46</v>
      </c>
      <c r="L286" s="2">
        <v>3</v>
      </c>
      <c r="M286" s="2">
        <v>0</v>
      </c>
      <c r="N286" s="2">
        <v>0</v>
      </c>
      <c r="O286" s="6"/>
    </row>
    <row r="287" ht="19.5" customHeight="1" outlineLevel="1" spans="1:15">
      <c r="A287" s="2">
        <v>20830</v>
      </c>
      <c r="B287" s="2"/>
      <c r="C287" s="2" t="s">
        <v>374</v>
      </c>
      <c r="D287" s="2">
        <v>365</v>
      </c>
      <c r="E287" s="2">
        <v>49</v>
      </c>
      <c r="F287" s="2">
        <v>626</v>
      </c>
      <c r="G287" s="2">
        <v>549</v>
      </c>
      <c r="H287" s="2">
        <v>1120.41</v>
      </c>
      <c r="I287" s="2">
        <v>87.7</v>
      </c>
      <c r="J287" s="2">
        <v>184</v>
      </c>
      <c r="K287" s="2">
        <v>50.41</v>
      </c>
      <c r="L287" s="2">
        <v>261</v>
      </c>
      <c r="M287" s="2">
        <v>212</v>
      </c>
      <c r="N287" s="2">
        <v>432.65</v>
      </c>
      <c r="O287" s="6"/>
    </row>
    <row r="288" ht="19.5" customHeight="1" outlineLevel="2" spans="1:15">
      <c r="A288" s="2">
        <v>2083001</v>
      </c>
      <c r="B288" s="2">
        <v>1</v>
      </c>
      <c r="C288" s="2" t="s">
        <v>375</v>
      </c>
      <c r="D288" s="2">
        <v>161</v>
      </c>
      <c r="E288" s="2">
        <v>49</v>
      </c>
      <c r="F288" s="2">
        <v>84</v>
      </c>
      <c r="G288" s="2">
        <v>84</v>
      </c>
      <c r="H288" s="2">
        <v>171.43</v>
      </c>
      <c r="I288" s="2">
        <v>100</v>
      </c>
      <c r="J288" s="2">
        <v>-77</v>
      </c>
      <c r="K288" s="2">
        <v>-47.83</v>
      </c>
      <c r="L288" s="2">
        <v>50</v>
      </c>
      <c r="M288" s="2">
        <v>1</v>
      </c>
      <c r="N288" s="2">
        <v>2.04</v>
      </c>
      <c r="O288" s="6"/>
    </row>
    <row r="289" ht="19.5" customHeight="1" outlineLevel="2" spans="1:15">
      <c r="A289" s="2">
        <v>2083099</v>
      </c>
      <c r="B289" s="2">
        <v>1</v>
      </c>
      <c r="C289" s="2" t="s">
        <v>376</v>
      </c>
      <c r="D289" s="2">
        <v>204</v>
      </c>
      <c r="E289" s="2">
        <v>0</v>
      </c>
      <c r="F289" s="2">
        <v>542</v>
      </c>
      <c r="G289" s="2">
        <v>465</v>
      </c>
      <c r="H289" s="2" t="s">
        <v>163</v>
      </c>
      <c r="I289" s="2">
        <v>85.79</v>
      </c>
      <c r="J289" s="2">
        <v>261</v>
      </c>
      <c r="K289" s="2">
        <v>127.94</v>
      </c>
      <c r="L289" s="2">
        <v>211</v>
      </c>
      <c r="M289" s="2">
        <v>211</v>
      </c>
      <c r="N289" s="2" t="s">
        <v>163</v>
      </c>
      <c r="O289" s="6"/>
    </row>
    <row r="290" ht="19.5" customHeight="1" outlineLevel="1" spans="1:15">
      <c r="A290" s="2">
        <v>20899</v>
      </c>
      <c r="B290" s="2"/>
      <c r="C290" s="2" t="s">
        <v>377</v>
      </c>
      <c r="D290" s="2">
        <v>336</v>
      </c>
      <c r="E290" s="2">
        <v>15341</v>
      </c>
      <c r="F290" s="2">
        <v>291</v>
      </c>
      <c r="G290" s="2">
        <v>291</v>
      </c>
      <c r="H290" s="2">
        <v>1.9</v>
      </c>
      <c r="I290" s="2">
        <v>100</v>
      </c>
      <c r="J290" s="2">
        <v>-45</v>
      </c>
      <c r="K290" s="2">
        <v>-13.39</v>
      </c>
      <c r="L290" s="2">
        <v>3139</v>
      </c>
      <c r="M290" s="2">
        <v>-12202</v>
      </c>
      <c r="N290" s="2">
        <v>-79.54</v>
      </c>
      <c r="O290" s="6"/>
    </row>
    <row r="291" ht="19.5" customHeight="1" outlineLevel="2" spans="1:15">
      <c r="A291" s="2">
        <v>2089999</v>
      </c>
      <c r="B291" s="2">
        <v>1</v>
      </c>
      <c r="C291" s="2" t="s">
        <v>378</v>
      </c>
      <c r="D291" s="2">
        <v>336</v>
      </c>
      <c r="E291" s="2">
        <v>15341</v>
      </c>
      <c r="F291" s="2">
        <v>291</v>
      </c>
      <c r="G291" s="2">
        <v>291</v>
      </c>
      <c r="H291" s="2">
        <v>1.9</v>
      </c>
      <c r="I291" s="2">
        <v>100</v>
      </c>
      <c r="J291" s="2">
        <v>-45</v>
      </c>
      <c r="K291" s="2">
        <v>-13.39</v>
      </c>
      <c r="L291" s="2">
        <v>3139</v>
      </c>
      <c r="M291" s="2">
        <v>-12202</v>
      </c>
      <c r="N291" s="2">
        <v>-79.54</v>
      </c>
      <c r="O291" s="6"/>
    </row>
    <row r="292" ht="19.5" customHeight="1" spans="1:15">
      <c r="A292" s="2">
        <v>210</v>
      </c>
      <c r="B292" s="2"/>
      <c r="C292" s="2" t="s">
        <v>379</v>
      </c>
      <c r="D292" s="2">
        <v>18619</v>
      </c>
      <c r="E292" s="2">
        <v>20421</v>
      </c>
      <c r="F292" s="2">
        <v>23619</v>
      </c>
      <c r="G292" s="2">
        <v>19271</v>
      </c>
      <c r="H292" s="2">
        <v>94.37</v>
      </c>
      <c r="I292" s="2">
        <v>81.59</v>
      </c>
      <c r="J292" s="2">
        <v>652</v>
      </c>
      <c r="K292" s="2">
        <v>3.5</v>
      </c>
      <c r="L292" s="2">
        <v>25817</v>
      </c>
      <c r="M292" s="2">
        <v>5396</v>
      </c>
      <c r="N292" s="2">
        <v>26.42</v>
      </c>
      <c r="O292" s="6"/>
    </row>
    <row r="293" ht="19.5" customHeight="1" outlineLevel="1" spans="1:15">
      <c r="A293" s="2">
        <v>21001</v>
      </c>
      <c r="B293" s="2"/>
      <c r="C293" s="2" t="s">
        <v>380</v>
      </c>
      <c r="D293" s="2">
        <v>267</v>
      </c>
      <c r="E293" s="2">
        <v>801</v>
      </c>
      <c r="F293" s="2">
        <v>618</v>
      </c>
      <c r="G293" s="2">
        <v>618</v>
      </c>
      <c r="H293" s="2">
        <v>77.15</v>
      </c>
      <c r="I293" s="2">
        <v>100</v>
      </c>
      <c r="J293" s="2">
        <v>351</v>
      </c>
      <c r="K293" s="2">
        <v>131.46</v>
      </c>
      <c r="L293" s="2">
        <v>325</v>
      </c>
      <c r="M293" s="2">
        <v>-476</v>
      </c>
      <c r="N293" s="2">
        <v>-59.43</v>
      </c>
      <c r="O293" s="6"/>
    </row>
    <row r="294" ht="19.5" customHeight="1" outlineLevel="2" spans="1:15">
      <c r="A294" s="2">
        <v>2100101</v>
      </c>
      <c r="B294" s="2">
        <v>1</v>
      </c>
      <c r="C294" s="2" t="s">
        <v>159</v>
      </c>
      <c r="D294" s="2">
        <v>284</v>
      </c>
      <c r="E294" s="2">
        <v>274</v>
      </c>
      <c r="F294" s="2">
        <v>287</v>
      </c>
      <c r="G294" s="2">
        <v>287</v>
      </c>
      <c r="H294" s="2">
        <v>104.74</v>
      </c>
      <c r="I294" s="2">
        <v>100</v>
      </c>
      <c r="J294" s="2">
        <v>3</v>
      </c>
      <c r="K294" s="2">
        <v>1.06</v>
      </c>
      <c r="L294" s="2">
        <v>266</v>
      </c>
      <c r="M294" s="2">
        <v>-8</v>
      </c>
      <c r="N294" s="2">
        <v>-2.92</v>
      </c>
      <c r="O294" s="6"/>
    </row>
    <row r="295" ht="19.5" customHeight="1" outlineLevel="2" spans="1:15">
      <c r="A295" s="2">
        <v>2100102</v>
      </c>
      <c r="B295" s="2">
        <v>1</v>
      </c>
      <c r="C295" s="2" t="s">
        <v>160</v>
      </c>
      <c r="D295" s="2">
        <v>16</v>
      </c>
      <c r="E295" s="2">
        <v>498</v>
      </c>
      <c r="F295" s="2">
        <v>327</v>
      </c>
      <c r="G295" s="2">
        <v>327</v>
      </c>
      <c r="H295" s="2">
        <v>65.66</v>
      </c>
      <c r="I295" s="2">
        <v>100</v>
      </c>
      <c r="J295" s="2">
        <v>311</v>
      </c>
      <c r="K295" s="2">
        <v>1943.75</v>
      </c>
      <c r="L295" s="2">
        <v>9</v>
      </c>
      <c r="M295" s="2">
        <v>-489</v>
      </c>
      <c r="N295" s="2">
        <v>-98.19</v>
      </c>
      <c r="O295" s="6"/>
    </row>
    <row r="296" ht="19.5" customHeight="1" outlineLevel="2" spans="1:15">
      <c r="A296" s="2">
        <v>2100199</v>
      </c>
      <c r="B296" s="2">
        <v>1</v>
      </c>
      <c r="C296" s="2" t="s">
        <v>381</v>
      </c>
      <c r="D296" s="2">
        <v>-33</v>
      </c>
      <c r="E296" s="2">
        <v>29</v>
      </c>
      <c r="F296" s="2">
        <v>4</v>
      </c>
      <c r="G296" s="2">
        <v>4</v>
      </c>
      <c r="H296" s="2">
        <v>13.79</v>
      </c>
      <c r="I296" s="2">
        <v>100</v>
      </c>
      <c r="J296" s="2">
        <v>37</v>
      </c>
      <c r="K296" s="2">
        <v>-112.12</v>
      </c>
      <c r="L296" s="2">
        <v>50</v>
      </c>
      <c r="M296" s="2">
        <v>21</v>
      </c>
      <c r="N296" s="2">
        <v>72.41</v>
      </c>
      <c r="O296" s="6"/>
    </row>
    <row r="297" ht="19.5" customHeight="1" outlineLevel="1" spans="1:15">
      <c r="A297" s="2">
        <v>21002</v>
      </c>
      <c r="B297" s="2"/>
      <c r="C297" s="2" t="s">
        <v>382</v>
      </c>
      <c r="D297" s="2">
        <v>749</v>
      </c>
      <c r="E297" s="2">
        <v>93</v>
      </c>
      <c r="F297" s="2">
        <v>908</v>
      </c>
      <c r="G297" s="2">
        <v>908</v>
      </c>
      <c r="H297" s="2">
        <v>976.34</v>
      </c>
      <c r="I297" s="2">
        <v>100</v>
      </c>
      <c r="J297" s="2">
        <v>159</v>
      </c>
      <c r="K297" s="2">
        <v>21.23</v>
      </c>
      <c r="L297" s="2">
        <v>138</v>
      </c>
      <c r="M297" s="2">
        <v>45</v>
      </c>
      <c r="N297" s="2">
        <v>48.39</v>
      </c>
      <c r="O297" s="6"/>
    </row>
    <row r="298" ht="19.5" customHeight="1" outlineLevel="2" spans="1:15">
      <c r="A298" s="2">
        <v>2100201</v>
      </c>
      <c r="B298" s="2">
        <v>1</v>
      </c>
      <c r="C298" s="2" t="s">
        <v>383</v>
      </c>
      <c r="D298" s="2">
        <v>645</v>
      </c>
      <c r="E298" s="2">
        <v>61</v>
      </c>
      <c r="F298" s="2">
        <v>484</v>
      </c>
      <c r="G298" s="2">
        <v>484</v>
      </c>
      <c r="H298" s="2">
        <v>793.44</v>
      </c>
      <c r="I298" s="2">
        <v>100</v>
      </c>
      <c r="J298" s="2">
        <v>-161</v>
      </c>
      <c r="K298" s="2">
        <v>-24.96</v>
      </c>
      <c r="L298" s="2">
        <v>107</v>
      </c>
      <c r="M298" s="2">
        <v>46</v>
      </c>
      <c r="N298" s="2">
        <v>75.41</v>
      </c>
      <c r="O298" s="6"/>
    </row>
    <row r="299" ht="19.5" customHeight="1" outlineLevel="2" spans="1:15">
      <c r="A299" s="2">
        <v>2100202</v>
      </c>
      <c r="B299" s="2">
        <v>1</v>
      </c>
      <c r="C299" s="2" t="s">
        <v>384</v>
      </c>
      <c r="D299" s="2">
        <v>48</v>
      </c>
      <c r="E299" s="2">
        <v>32</v>
      </c>
      <c r="F299" s="2">
        <v>415</v>
      </c>
      <c r="G299" s="2">
        <v>415</v>
      </c>
      <c r="H299" s="2">
        <v>1296.88</v>
      </c>
      <c r="I299" s="2">
        <v>100</v>
      </c>
      <c r="J299" s="2">
        <v>367</v>
      </c>
      <c r="K299" s="2">
        <v>764.58</v>
      </c>
      <c r="L299" s="2">
        <v>31</v>
      </c>
      <c r="M299" s="2">
        <v>-1</v>
      </c>
      <c r="N299" s="2">
        <v>-3.13</v>
      </c>
      <c r="O299" s="6"/>
    </row>
    <row r="300" ht="19.5" customHeight="1" outlineLevel="2" spans="1:15">
      <c r="A300" s="2">
        <v>2100206</v>
      </c>
      <c r="B300" s="2">
        <v>1</v>
      </c>
      <c r="C300" s="2" t="s">
        <v>385</v>
      </c>
      <c r="D300" s="2">
        <v>56</v>
      </c>
      <c r="E300" s="2">
        <v>0</v>
      </c>
      <c r="F300" s="2">
        <v>9</v>
      </c>
      <c r="G300" s="2">
        <v>9</v>
      </c>
      <c r="H300" s="2" t="s">
        <v>163</v>
      </c>
      <c r="I300" s="2">
        <v>100</v>
      </c>
      <c r="J300" s="2">
        <v>-47</v>
      </c>
      <c r="K300" s="2">
        <v>-83.93</v>
      </c>
      <c r="L300" s="2">
        <v>0</v>
      </c>
      <c r="M300" s="2">
        <v>0</v>
      </c>
      <c r="N300" s="2" t="s">
        <v>163</v>
      </c>
      <c r="O300" s="6"/>
    </row>
    <row r="301" ht="19.5" hidden="1" customHeight="1" outlineLevel="2" spans="1:15">
      <c r="A301" s="2">
        <v>2100299</v>
      </c>
      <c r="B301" s="2">
        <v>1</v>
      </c>
      <c r="C301" s="2" t="s">
        <v>386</v>
      </c>
      <c r="D301" s="2">
        <v>0</v>
      </c>
      <c r="E301" s="2">
        <v>0</v>
      </c>
      <c r="F301" s="2">
        <v>0</v>
      </c>
      <c r="G301" s="2">
        <v>0</v>
      </c>
      <c r="H301" s="2" t="s">
        <v>163</v>
      </c>
      <c r="I301" s="2" t="s">
        <v>163</v>
      </c>
      <c r="J301" s="2">
        <v>0</v>
      </c>
      <c r="K301" s="2" t="s">
        <v>163</v>
      </c>
      <c r="L301" s="2">
        <v>0</v>
      </c>
      <c r="M301" s="2">
        <v>0</v>
      </c>
      <c r="N301" s="2" t="s">
        <v>163</v>
      </c>
      <c r="O301" s="6"/>
    </row>
    <row r="302" ht="19.5" customHeight="1" outlineLevel="1" spans="1:15">
      <c r="A302" s="2">
        <v>21003</v>
      </c>
      <c r="B302" s="2"/>
      <c r="C302" s="2" t="s">
        <v>387</v>
      </c>
      <c r="D302" s="2">
        <v>2714</v>
      </c>
      <c r="E302" s="2">
        <v>1640</v>
      </c>
      <c r="F302" s="2">
        <v>1064</v>
      </c>
      <c r="G302" s="2">
        <v>401</v>
      </c>
      <c r="H302" s="2">
        <v>24.45</v>
      </c>
      <c r="I302" s="2">
        <v>37.69</v>
      </c>
      <c r="J302" s="2">
        <v>-2313</v>
      </c>
      <c r="K302" s="2">
        <v>-85.22</v>
      </c>
      <c r="L302" s="2">
        <v>2504</v>
      </c>
      <c r="M302" s="2">
        <v>864</v>
      </c>
      <c r="N302" s="2">
        <v>52.68</v>
      </c>
      <c r="O302" s="6"/>
    </row>
    <row r="303" ht="19.5" customHeight="1" outlineLevel="2" spans="1:15">
      <c r="A303" s="2">
        <v>2100301</v>
      </c>
      <c r="B303" s="2">
        <v>1</v>
      </c>
      <c r="C303" s="2" t="s">
        <v>388</v>
      </c>
      <c r="D303" s="2">
        <v>284</v>
      </c>
      <c r="E303" s="2">
        <v>151</v>
      </c>
      <c r="F303" s="2">
        <v>20</v>
      </c>
      <c r="G303" s="2">
        <v>20</v>
      </c>
      <c r="H303" s="2">
        <v>13.25</v>
      </c>
      <c r="I303" s="2">
        <v>100</v>
      </c>
      <c r="J303" s="2">
        <v>-264</v>
      </c>
      <c r="K303" s="2">
        <v>-92.96</v>
      </c>
      <c r="L303" s="2">
        <v>28</v>
      </c>
      <c r="M303" s="2">
        <v>-123</v>
      </c>
      <c r="N303" s="2">
        <v>-81.46</v>
      </c>
      <c r="O303" s="6"/>
    </row>
    <row r="304" ht="19.5" customHeight="1" outlineLevel="2" spans="1:15">
      <c r="A304" s="2">
        <v>2100302</v>
      </c>
      <c r="B304" s="2">
        <v>1</v>
      </c>
      <c r="C304" s="2" t="s">
        <v>389</v>
      </c>
      <c r="D304" s="2">
        <v>941</v>
      </c>
      <c r="E304" s="2">
        <v>508</v>
      </c>
      <c r="F304" s="2">
        <v>55</v>
      </c>
      <c r="G304" s="2">
        <v>20</v>
      </c>
      <c r="H304" s="2">
        <v>3.94</v>
      </c>
      <c r="I304" s="2">
        <v>36.36</v>
      </c>
      <c r="J304" s="2">
        <v>-921</v>
      </c>
      <c r="K304" s="2">
        <v>-97.87</v>
      </c>
      <c r="L304" s="2">
        <v>179</v>
      </c>
      <c r="M304" s="2">
        <v>-329</v>
      </c>
      <c r="N304" s="2">
        <v>-64.76</v>
      </c>
      <c r="O304" s="6"/>
    </row>
    <row r="305" ht="19.5" customHeight="1" outlineLevel="2" spans="1:15">
      <c r="A305" s="2">
        <v>2100399</v>
      </c>
      <c r="B305" s="2">
        <v>1</v>
      </c>
      <c r="C305" s="2" t="s">
        <v>390</v>
      </c>
      <c r="D305" s="2">
        <v>1489</v>
      </c>
      <c r="E305" s="2">
        <v>981</v>
      </c>
      <c r="F305" s="2">
        <v>989</v>
      </c>
      <c r="G305" s="2">
        <v>361</v>
      </c>
      <c r="H305" s="2">
        <v>36.8</v>
      </c>
      <c r="I305" s="2">
        <v>36.5</v>
      </c>
      <c r="J305" s="2">
        <v>-1128</v>
      </c>
      <c r="K305" s="2">
        <v>-75.76</v>
      </c>
      <c r="L305" s="2">
        <v>2297</v>
      </c>
      <c r="M305" s="2">
        <v>1316</v>
      </c>
      <c r="N305" s="2">
        <v>134.15</v>
      </c>
      <c r="O305" s="6"/>
    </row>
    <row r="306" ht="19.5" customHeight="1" outlineLevel="1" spans="1:15">
      <c r="A306" s="2">
        <v>21004</v>
      </c>
      <c r="B306" s="2"/>
      <c r="C306" s="2" t="s">
        <v>391</v>
      </c>
      <c r="D306" s="2">
        <v>9882</v>
      </c>
      <c r="E306" s="2">
        <v>6263</v>
      </c>
      <c r="F306" s="2">
        <v>7734</v>
      </c>
      <c r="G306" s="2">
        <v>4468</v>
      </c>
      <c r="H306" s="2">
        <v>71.34</v>
      </c>
      <c r="I306" s="2">
        <v>57.77</v>
      </c>
      <c r="J306" s="2">
        <v>-5414</v>
      </c>
      <c r="K306" s="2">
        <v>-54.79</v>
      </c>
      <c r="L306" s="2">
        <v>10116</v>
      </c>
      <c r="M306" s="2">
        <v>3853</v>
      </c>
      <c r="N306" s="2">
        <v>61.52</v>
      </c>
      <c r="O306" s="6"/>
    </row>
    <row r="307" ht="19.5" customHeight="1" outlineLevel="2" spans="1:15">
      <c r="A307" s="2">
        <v>2100401</v>
      </c>
      <c r="B307" s="2">
        <v>1</v>
      </c>
      <c r="C307" s="2" t="s">
        <v>392</v>
      </c>
      <c r="D307" s="2">
        <v>538</v>
      </c>
      <c r="E307" s="2">
        <v>543</v>
      </c>
      <c r="F307" s="2">
        <v>561</v>
      </c>
      <c r="G307" s="2">
        <v>561</v>
      </c>
      <c r="H307" s="2">
        <v>103.31</v>
      </c>
      <c r="I307" s="2">
        <v>100</v>
      </c>
      <c r="J307" s="2">
        <v>23</v>
      </c>
      <c r="K307" s="2">
        <v>4.28</v>
      </c>
      <c r="L307" s="2">
        <v>676</v>
      </c>
      <c r="M307" s="2">
        <v>133</v>
      </c>
      <c r="N307" s="2">
        <v>24.49</v>
      </c>
      <c r="O307" s="6"/>
    </row>
    <row r="308" ht="19.5" customHeight="1" outlineLevel="2" spans="1:15">
      <c r="A308" s="2">
        <v>2100402</v>
      </c>
      <c r="B308" s="2">
        <v>1</v>
      </c>
      <c r="C308" s="2" t="s">
        <v>393</v>
      </c>
      <c r="D308" s="2">
        <v>238</v>
      </c>
      <c r="E308" s="2">
        <v>201</v>
      </c>
      <c r="F308" s="2">
        <v>233</v>
      </c>
      <c r="G308" s="2">
        <v>233</v>
      </c>
      <c r="H308" s="2">
        <v>115.92</v>
      </c>
      <c r="I308" s="2">
        <v>100</v>
      </c>
      <c r="J308" s="2">
        <v>-5</v>
      </c>
      <c r="K308" s="2">
        <v>-2.1</v>
      </c>
      <c r="L308" s="2">
        <v>160</v>
      </c>
      <c r="M308" s="2">
        <v>-41</v>
      </c>
      <c r="N308" s="2">
        <v>-20.4</v>
      </c>
      <c r="O308" s="6"/>
    </row>
    <row r="309" ht="19.5" customHeight="1" outlineLevel="2" spans="1:15">
      <c r="A309" s="2">
        <v>2100403</v>
      </c>
      <c r="B309" s="2">
        <v>1</v>
      </c>
      <c r="C309" s="2" t="s">
        <v>394</v>
      </c>
      <c r="D309" s="2">
        <v>32</v>
      </c>
      <c r="E309" s="2">
        <v>112</v>
      </c>
      <c r="F309" s="2">
        <v>35</v>
      </c>
      <c r="G309" s="2">
        <v>35</v>
      </c>
      <c r="H309" s="2">
        <v>31.25</v>
      </c>
      <c r="I309" s="2">
        <v>100</v>
      </c>
      <c r="J309" s="2">
        <v>3</v>
      </c>
      <c r="K309" s="2">
        <v>9.38</v>
      </c>
      <c r="L309" s="2">
        <v>164</v>
      </c>
      <c r="M309" s="2">
        <v>52</v>
      </c>
      <c r="N309" s="2">
        <v>46.43</v>
      </c>
      <c r="O309" s="6"/>
    </row>
    <row r="310" ht="19.5" customHeight="1" outlineLevel="2" spans="1:15">
      <c r="A310" s="2">
        <v>2100408</v>
      </c>
      <c r="B310" s="2">
        <v>1</v>
      </c>
      <c r="C310" s="2" t="s">
        <v>395</v>
      </c>
      <c r="D310" s="2">
        <v>5560</v>
      </c>
      <c r="E310" s="2">
        <v>5008</v>
      </c>
      <c r="F310" s="2">
        <v>4433</v>
      </c>
      <c r="G310" s="2">
        <v>1521</v>
      </c>
      <c r="H310" s="2">
        <v>30.37</v>
      </c>
      <c r="I310" s="2">
        <v>34.31</v>
      </c>
      <c r="J310" s="2">
        <v>-4039</v>
      </c>
      <c r="K310" s="2">
        <v>-72.64</v>
      </c>
      <c r="L310" s="2">
        <v>8443</v>
      </c>
      <c r="M310" s="2">
        <v>3435</v>
      </c>
      <c r="N310" s="2">
        <v>68.59</v>
      </c>
      <c r="O310" s="6"/>
    </row>
    <row r="311" ht="19.5" customHeight="1" outlineLevel="2" spans="1:15">
      <c r="A311" s="2">
        <v>2100409</v>
      </c>
      <c r="B311" s="2">
        <v>1</v>
      </c>
      <c r="C311" s="2" t="s">
        <v>396</v>
      </c>
      <c r="D311" s="2">
        <v>72</v>
      </c>
      <c r="E311" s="2">
        <v>380</v>
      </c>
      <c r="F311" s="2">
        <v>428</v>
      </c>
      <c r="G311" s="2">
        <v>135</v>
      </c>
      <c r="H311" s="2">
        <v>35.53</v>
      </c>
      <c r="I311" s="2">
        <v>31.54</v>
      </c>
      <c r="J311" s="2">
        <v>63</v>
      </c>
      <c r="K311" s="2">
        <v>87.5</v>
      </c>
      <c r="L311" s="2">
        <v>611</v>
      </c>
      <c r="M311" s="2">
        <v>231</v>
      </c>
      <c r="N311" s="2">
        <v>60.79</v>
      </c>
      <c r="O311" s="6"/>
    </row>
    <row r="312" ht="19.5" customHeight="1" outlineLevel="2" spans="1:15">
      <c r="A312" s="2">
        <v>2100410</v>
      </c>
      <c r="B312" s="2">
        <v>1</v>
      </c>
      <c r="C312" s="2" t="s">
        <v>397</v>
      </c>
      <c r="D312" s="2">
        <v>3372</v>
      </c>
      <c r="E312" s="2">
        <v>0</v>
      </c>
      <c r="F312" s="2">
        <v>1984</v>
      </c>
      <c r="G312" s="2">
        <v>1923</v>
      </c>
      <c r="H312" s="2" t="s">
        <v>163</v>
      </c>
      <c r="I312" s="2">
        <v>96.93</v>
      </c>
      <c r="J312" s="2">
        <v>-1449</v>
      </c>
      <c r="K312" s="2">
        <v>-42.97</v>
      </c>
      <c r="L312" s="2">
        <v>62</v>
      </c>
      <c r="M312" s="2">
        <v>62</v>
      </c>
      <c r="N312" s="2" t="s">
        <v>163</v>
      </c>
      <c r="O312" s="6"/>
    </row>
    <row r="313" ht="19.5" customHeight="1" outlineLevel="2" spans="1:15">
      <c r="A313" s="2">
        <v>2100499</v>
      </c>
      <c r="B313" s="2">
        <v>1</v>
      </c>
      <c r="C313" s="2" t="s">
        <v>398</v>
      </c>
      <c r="D313" s="2">
        <v>70</v>
      </c>
      <c r="E313" s="2">
        <v>19</v>
      </c>
      <c r="F313" s="2">
        <v>60</v>
      </c>
      <c r="G313" s="2">
        <v>60</v>
      </c>
      <c r="H313" s="2">
        <v>315.79</v>
      </c>
      <c r="I313" s="2">
        <v>100</v>
      </c>
      <c r="J313" s="2">
        <v>-10</v>
      </c>
      <c r="K313" s="2">
        <v>-14.29</v>
      </c>
      <c r="L313" s="2">
        <v>0</v>
      </c>
      <c r="M313" s="2">
        <v>-19</v>
      </c>
      <c r="N313" s="2">
        <v>-100</v>
      </c>
      <c r="O313" s="6"/>
    </row>
    <row r="314" ht="19.5" customHeight="1" outlineLevel="1" collapsed="1" spans="1:15">
      <c r="A314" s="2">
        <v>21006</v>
      </c>
      <c r="B314" s="2"/>
      <c r="C314" s="2" t="s">
        <v>399</v>
      </c>
      <c r="D314" s="2">
        <v>0</v>
      </c>
      <c r="E314" s="2">
        <v>0</v>
      </c>
      <c r="F314" s="2">
        <v>0</v>
      </c>
      <c r="G314" s="2">
        <v>0</v>
      </c>
      <c r="H314" s="2" t="s">
        <v>163</v>
      </c>
      <c r="I314" s="2" t="s">
        <v>163</v>
      </c>
      <c r="J314" s="2">
        <v>0</v>
      </c>
      <c r="K314" s="2" t="s">
        <v>163</v>
      </c>
      <c r="L314" s="2">
        <v>0</v>
      </c>
      <c r="M314" s="2">
        <v>0</v>
      </c>
      <c r="N314" s="2" t="s">
        <v>163</v>
      </c>
      <c r="O314" s="6"/>
    </row>
    <row r="315" ht="19.5" hidden="1" customHeight="1" outlineLevel="2" spans="1:15">
      <c r="A315" s="2">
        <v>2100601</v>
      </c>
      <c r="B315" s="2">
        <v>1</v>
      </c>
      <c r="C315" s="2" t="s">
        <v>400</v>
      </c>
      <c r="D315" s="2"/>
      <c r="E315" s="2">
        <v>0</v>
      </c>
      <c r="F315" s="2">
        <v>0</v>
      </c>
      <c r="G315" s="2">
        <v>0</v>
      </c>
      <c r="H315" s="2" t="s">
        <v>163</v>
      </c>
      <c r="I315" s="2" t="s">
        <v>163</v>
      </c>
      <c r="J315" s="2">
        <v>0</v>
      </c>
      <c r="K315" s="2" t="s">
        <v>163</v>
      </c>
      <c r="L315" s="2">
        <v>0</v>
      </c>
      <c r="M315" s="2">
        <v>0</v>
      </c>
      <c r="N315" s="2" t="s">
        <v>163</v>
      </c>
      <c r="O315" s="6"/>
    </row>
    <row r="316" ht="19.5" customHeight="1" outlineLevel="1" spans="1:15">
      <c r="A316" s="2">
        <v>21007</v>
      </c>
      <c r="B316" s="2"/>
      <c r="C316" s="2" t="s">
        <v>401</v>
      </c>
      <c r="D316" s="2">
        <v>532</v>
      </c>
      <c r="E316" s="2">
        <v>489</v>
      </c>
      <c r="F316" s="2">
        <v>578</v>
      </c>
      <c r="G316" s="2">
        <v>578</v>
      </c>
      <c r="H316" s="2">
        <v>118.2</v>
      </c>
      <c r="I316" s="2">
        <v>100</v>
      </c>
      <c r="J316" s="2">
        <v>46</v>
      </c>
      <c r="K316" s="2">
        <v>8.65</v>
      </c>
      <c r="L316" s="2">
        <v>620</v>
      </c>
      <c r="M316" s="2">
        <v>131</v>
      </c>
      <c r="N316" s="2">
        <v>26.79</v>
      </c>
      <c r="O316" s="6"/>
    </row>
    <row r="317" ht="19.5" customHeight="1" outlineLevel="2" spans="1:15">
      <c r="A317" s="2">
        <v>2100716</v>
      </c>
      <c r="B317" s="2">
        <v>1</v>
      </c>
      <c r="C317" s="2" t="s">
        <v>402</v>
      </c>
      <c r="D317" s="2">
        <v>92</v>
      </c>
      <c r="E317" s="2">
        <v>74</v>
      </c>
      <c r="F317" s="2">
        <v>90</v>
      </c>
      <c r="G317" s="2">
        <v>90</v>
      </c>
      <c r="H317" s="2">
        <v>121.62</v>
      </c>
      <c r="I317" s="2">
        <v>100</v>
      </c>
      <c r="J317" s="2">
        <v>-2</v>
      </c>
      <c r="K317" s="2">
        <v>-2.17</v>
      </c>
      <c r="L317" s="2">
        <v>109</v>
      </c>
      <c r="M317" s="2">
        <v>35</v>
      </c>
      <c r="N317" s="2">
        <v>47.3</v>
      </c>
      <c r="O317" s="6"/>
    </row>
    <row r="318" ht="19.5" customHeight="1" outlineLevel="2" spans="1:15">
      <c r="A318" s="2">
        <v>2100717</v>
      </c>
      <c r="B318" s="2">
        <v>1</v>
      </c>
      <c r="C318" s="2" t="s">
        <v>403</v>
      </c>
      <c r="D318" s="2">
        <v>440</v>
      </c>
      <c r="E318" s="2">
        <v>415</v>
      </c>
      <c r="F318" s="2">
        <v>488</v>
      </c>
      <c r="G318" s="2">
        <v>488</v>
      </c>
      <c r="H318" s="2">
        <v>117.59</v>
      </c>
      <c r="I318" s="2">
        <v>100</v>
      </c>
      <c r="J318" s="2">
        <v>48</v>
      </c>
      <c r="K318" s="2">
        <v>10.91</v>
      </c>
      <c r="L318" s="2">
        <v>511</v>
      </c>
      <c r="M318" s="2">
        <v>96</v>
      </c>
      <c r="N318" s="2">
        <v>23.13</v>
      </c>
      <c r="O318" s="6"/>
    </row>
    <row r="319" ht="19.5" hidden="1" customHeight="1" outlineLevel="2" spans="1:15">
      <c r="A319" s="2">
        <v>2100799</v>
      </c>
      <c r="B319" s="2">
        <v>1</v>
      </c>
      <c r="C319" s="2" t="s">
        <v>404</v>
      </c>
      <c r="D319" s="2">
        <v>0</v>
      </c>
      <c r="E319" s="2">
        <v>0</v>
      </c>
      <c r="F319" s="2">
        <v>0</v>
      </c>
      <c r="G319" s="2">
        <v>0</v>
      </c>
      <c r="H319" s="2" t="s">
        <v>163</v>
      </c>
      <c r="I319" s="2" t="s">
        <v>163</v>
      </c>
      <c r="J319" s="2">
        <v>0</v>
      </c>
      <c r="K319" s="2" t="s">
        <v>163</v>
      </c>
      <c r="L319" s="2">
        <v>0</v>
      </c>
      <c r="M319" s="2">
        <v>0</v>
      </c>
      <c r="N319" s="2" t="s">
        <v>163</v>
      </c>
      <c r="O319" s="6"/>
    </row>
    <row r="320" ht="19.5" customHeight="1" outlineLevel="1" spans="1:15">
      <c r="A320" s="2">
        <v>21011</v>
      </c>
      <c r="B320" s="2"/>
      <c r="C320" s="2" t="s">
        <v>405</v>
      </c>
      <c r="D320" s="2">
        <v>1790</v>
      </c>
      <c r="E320" s="2">
        <v>5994</v>
      </c>
      <c r="F320" s="2">
        <v>5974</v>
      </c>
      <c r="G320" s="2">
        <v>5974</v>
      </c>
      <c r="H320" s="2">
        <v>99.67</v>
      </c>
      <c r="I320" s="2">
        <v>100</v>
      </c>
      <c r="J320" s="2">
        <v>4184</v>
      </c>
      <c r="K320" s="2">
        <v>233.74</v>
      </c>
      <c r="L320" s="2">
        <v>5884</v>
      </c>
      <c r="M320" s="2">
        <v>-110</v>
      </c>
      <c r="N320" s="2">
        <v>-1.84</v>
      </c>
      <c r="O320" s="6"/>
    </row>
    <row r="321" ht="19.5" customHeight="1" outlineLevel="2" spans="1:15">
      <c r="A321" s="2">
        <v>2101101</v>
      </c>
      <c r="B321" s="2">
        <v>1</v>
      </c>
      <c r="C321" s="2" t="s">
        <v>406</v>
      </c>
      <c r="D321" s="2">
        <v>1421</v>
      </c>
      <c r="E321" s="2">
        <v>1511</v>
      </c>
      <c r="F321" s="2">
        <v>1453</v>
      </c>
      <c r="G321" s="2">
        <v>1453</v>
      </c>
      <c r="H321" s="2">
        <v>96.16</v>
      </c>
      <c r="I321" s="2">
        <v>100</v>
      </c>
      <c r="J321" s="2">
        <v>32</v>
      </c>
      <c r="K321" s="2">
        <v>2.25</v>
      </c>
      <c r="L321" s="2">
        <v>1470</v>
      </c>
      <c r="M321" s="2">
        <v>-41</v>
      </c>
      <c r="N321" s="2">
        <v>-2.71</v>
      </c>
      <c r="O321" s="6"/>
    </row>
    <row r="322" ht="19.5" customHeight="1" outlineLevel="2" spans="1:15">
      <c r="A322" s="2">
        <v>2101102</v>
      </c>
      <c r="B322" s="2">
        <v>1</v>
      </c>
      <c r="C322" s="2" t="s">
        <v>407</v>
      </c>
      <c r="D322" s="2">
        <v>100</v>
      </c>
      <c r="E322" s="2">
        <v>142</v>
      </c>
      <c r="F322" s="2">
        <v>153</v>
      </c>
      <c r="G322" s="2">
        <v>153</v>
      </c>
      <c r="H322" s="2">
        <v>107.75</v>
      </c>
      <c r="I322" s="2">
        <v>100</v>
      </c>
      <c r="J322" s="2">
        <v>53</v>
      </c>
      <c r="K322" s="2">
        <v>53</v>
      </c>
      <c r="L322" s="2">
        <v>131</v>
      </c>
      <c r="M322" s="2">
        <v>-11</v>
      </c>
      <c r="N322" s="2">
        <v>-7.75</v>
      </c>
      <c r="O322" s="6"/>
    </row>
    <row r="323" ht="19.5" customHeight="1" outlineLevel="2" spans="1:15">
      <c r="A323" s="2">
        <v>2101103</v>
      </c>
      <c r="B323" s="2">
        <v>1</v>
      </c>
      <c r="C323" s="2" t="s">
        <v>408</v>
      </c>
      <c r="D323" s="2">
        <v>259</v>
      </c>
      <c r="E323" s="2">
        <v>4341</v>
      </c>
      <c r="F323" s="2">
        <v>4368</v>
      </c>
      <c r="G323" s="2">
        <v>4368</v>
      </c>
      <c r="H323" s="2">
        <v>100.62</v>
      </c>
      <c r="I323" s="2">
        <v>100</v>
      </c>
      <c r="J323" s="2">
        <v>4109</v>
      </c>
      <c r="K323" s="2">
        <v>1586.49</v>
      </c>
      <c r="L323" s="2">
        <v>4283</v>
      </c>
      <c r="M323" s="2">
        <v>-58</v>
      </c>
      <c r="N323" s="2">
        <v>-1.34</v>
      </c>
      <c r="O323" s="6"/>
    </row>
    <row r="324" ht="19.5" customHeight="1" outlineLevel="2" spans="1:15">
      <c r="A324" s="2">
        <v>2101199</v>
      </c>
      <c r="B324" s="2">
        <v>1</v>
      </c>
      <c r="C324" s="2" t="s">
        <v>409</v>
      </c>
      <c r="D324" s="2">
        <v>10</v>
      </c>
      <c r="E324" s="2">
        <v>0</v>
      </c>
      <c r="F324" s="2">
        <v>0</v>
      </c>
      <c r="G324" s="2">
        <v>0</v>
      </c>
      <c r="H324" s="2" t="s">
        <v>163</v>
      </c>
      <c r="I324" s="2" t="s">
        <v>163</v>
      </c>
      <c r="J324" s="2">
        <v>-10</v>
      </c>
      <c r="K324" s="2">
        <v>-100</v>
      </c>
      <c r="L324" s="2">
        <v>0</v>
      </c>
      <c r="M324" s="2">
        <v>0</v>
      </c>
      <c r="N324" s="2" t="s">
        <v>163</v>
      </c>
      <c r="O324" s="6"/>
    </row>
    <row r="325" ht="19.5" customHeight="1" outlineLevel="1" spans="1:15">
      <c r="A325" s="2">
        <v>21012</v>
      </c>
      <c r="B325" s="2"/>
      <c r="C325" s="2" t="s">
        <v>410</v>
      </c>
      <c r="D325" s="2">
        <v>150</v>
      </c>
      <c r="E325" s="2">
        <v>3153</v>
      </c>
      <c r="F325" s="2">
        <v>4941</v>
      </c>
      <c r="G325" s="2">
        <v>4941</v>
      </c>
      <c r="H325" s="2">
        <v>156.71</v>
      </c>
      <c r="I325" s="2">
        <v>100</v>
      </c>
      <c r="J325" s="2">
        <v>4791</v>
      </c>
      <c r="K325" s="2">
        <v>3194</v>
      </c>
      <c r="L325" s="2">
        <v>3320</v>
      </c>
      <c r="M325" s="2">
        <v>167</v>
      </c>
      <c r="N325" s="2">
        <v>5.3</v>
      </c>
      <c r="O325" s="6"/>
    </row>
    <row r="326" ht="19.5" customHeight="1" outlineLevel="2" spans="1:15">
      <c r="A326" s="2">
        <v>2101202</v>
      </c>
      <c r="B326" s="2">
        <v>1</v>
      </c>
      <c r="C326" s="2" t="s">
        <v>411</v>
      </c>
      <c r="D326" s="2">
        <v>150</v>
      </c>
      <c r="E326" s="2">
        <v>3153</v>
      </c>
      <c r="F326" s="2">
        <v>4941</v>
      </c>
      <c r="G326" s="2">
        <v>4941</v>
      </c>
      <c r="H326" s="2">
        <v>156.71</v>
      </c>
      <c r="I326" s="2">
        <v>100</v>
      </c>
      <c r="J326" s="2">
        <v>4791</v>
      </c>
      <c r="K326" s="2">
        <v>3194</v>
      </c>
      <c r="L326" s="2">
        <v>3320</v>
      </c>
      <c r="M326" s="2">
        <v>167</v>
      </c>
      <c r="N326" s="2">
        <v>5.3</v>
      </c>
      <c r="O326" s="6"/>
    </row>
    <row r="327" ht="19.5" customHeight="1" outlineLevel="1" spans="1:15">
      <c r="A327" s="2">
        <v>21013</v>
      </c>
      <c r="B327" s="2"/>
      <c r="C327" s="2" t="s">
        <v>412</v>
      </c>
      <c r="D327" s="2">
        <v>2109</v>
      </c>
      <c r="E327" s="2">
        <v>436</v>
      </c>
      <c r="F327" s="2">
        <v>1175</v>
      </c>
      <c r="G327" s="2">
        <v>938</v>
      </c>
      <c r="H327" s="2">
        <v>215.14</v>
      </c>
      <c r="I327" s="2">
        <v>79.83</v>
      </c>
      <c r="J327" s="2">
        <v>-1171</v>
      </c>
      <c r="K327" s="2">
        <v>-55.52</v>
      </c>
      <c r="L327" s="2">
        <v>2173</v>
      </c>
      <c r="M327" s="2">
        <v>1737</v>
      </c>
      <c r="N327" s="2">
        <v>398.39</v>
      </c>
      <c r="O327" s="6"/>
    </row>
    <row r="328" ht="19.5" customHeight="1" outlineLevel="2" spans="1:15">
      <c r="A328" s="2">
        <v>2101301</v>
      </c>
      <c r="B328" s="2">
        <v>1</v>
      </c>
      <c r="C328" s="2" t="s">
        <v>413</v>
      </c>
      <c r="D328" s="2">
        <v>2109</v>
      </c>
      <c r="E328" s="2">
        <v>436</v>
      </c>
      <c r="F328" s="2">
        <v>1175</v>
      </c>
      <c r="G328" s="2">
        <v>938</v>
      </c>
      <c r="H328" s="2">
        <v>215.14</v>
      </c>
      <c r="I328" s="2">
        <v>79.83</v>
      </c>
      <c r="J328" s="2">
        <v>-1171</v>
      </c>
      <c r="K328" s="2">
        <v>-55.52</v>
      </c>
      <c r="L328" s="2">
        <v>2173</v>
      </c>
      <c r="M328" s="2">
        <v>1737</v>
      </c>
      <c r="N328" s="2">
        <v>398.39</v>
      </c>
      <c r="O328" s="6"/>
    </row>
    <row r="329" ht="19.5" customHeight="1" outlineLevel="1" spans="1:15">
      <c r="A329" s="2">
        <v>21014</v>
      </c>
      <c r="B329" s="2"/>
      <c r="C329" s="2" t="s">
        <v>414</v>
      </c>
      <c r="D329" s="2">
        <v>99</v>
      </c>
      <c r="E329" s="2">
        <v>10</v>
      </c>
      <c r="F329" s="2">
        <v>93</v>
      </c>
      <c r="G329" s="2">
        <v>21</v>
      </c>
      <c r="H329" s="2">
        <v>210</v>
      </c>
      <c r="I329" s="2">
        <v>22.58</v>
      </c>
      <c r="J329" s="2">
        <v>-78</v>
      </c>
      <c r="K329" s="2">
        <v>-78.79</v>
      </c>
      <c r="L329" s="2">
        <v>136</v>
      </c>
      <c r="M329" s="2">
        <v>126</v>
      </c>
      <c r="N329" s="2">
        <v>1260</v>
      </c>
      <c r="O329" s="6"/>
    </row>
    <row r="330" ht="19.5" customHeight="1" outlineLevel="2" spans="1:15">
      <c r="A330" s="2">
        <v>2101401</v>
      </c>
      <c r="B330" s="2">
        <v>1</v>
      </c>
      <c r="C330" s="2" t="s">
        <v>415</v>
      </c>
      <c r="D330" s="2">
        <v>99</v>
      </c>
      <c r="E330" s="2">
        <v>10</v>
      </c>
      <c r="F330" s="2">
        <v>93</v>
      </c>
      <c r="G330" s="2">
        <v>21</v>
      </c>
      <c r="H330" s="2">
        <v>210</v>
      </c>
      <c r="I330" s="2">
        <v>22.58</v>
      </c>
      <c r="J330" s="2">
        <v>-78</v>
      </c>
      <c r="K330" s="2">
        <v>-78.79</v>
      </c>
      <c r="L330" s="2">
        <v>136</v>
      </c>
      <c r="M330" s="2">
        <v>126</v>
      </c>
      <c r="N330" s="2">
        <v>1260</v>
      </c>
      <c r="O330" s="6"/>
    </row>
    <row r="331" ht="19.5" customHeight="1" outlineLevel="1" spans="1:15">
      <c r="A331" s="2">
        <v>21015</v>
      </c>
      <c r="B331" s="2"/>
      <c r="C331" s="2" t="s">
        <v>416</v>
      </c>
      <c r="D331" s="2">
        <v>291</v>
      </c>
      <c r="E331" s="2">
        <v>298</v>
      </c>
      <c r="F331" s="2">
        <v>369</v>
      </c>
      <c r="G331" s="2">
        <v>369</v>
      </c>
      <c r="H331" s="2">
        <v>123.83</v>
      </c>
      <c r="I331" s="2">
        <v>100</v>
      </c>
      <c r="J331" s="2">
        <v>78</v>
      </c>
      <c r="K331" s="2">
        <v>26.8</v>
      </c>
      <c r="L331" s="2">
        <v>315</v>
      </c>
      <c r="M331" s="2">
        <v>17</v>
      </c>
      <c r="N331" s="2">
        <v>5.7</v>
      </c>
      <c r="O331" s="6"/>
    </row>
    <row r="332" ht="19.5" customHeight="1" outlineLevel="2" spans="1:15">
      <c r="A332" s="2">
        <v>2101501</v>
      </c>
      <c r="B332" s="2">
        <v>1</v>
      </c>
      <c r="C332" s="2" t="s">
        <v>159</v>
      </c>
      <c r="D332" s="2">
        <v>254</v>
      </c>
      <c r="E332" s="2">
        <v>255</v>
      </c>
      <c r="F332" s="2">
        <v>272</v>
      </c>
      <c r="G332" s="2">
        <v>272</v>
      </c>
      <c r="H332" s="2">
        <v>106.67</v>
      </c>
      <c r="I332" s="2">
        <v>100</v>
      </c>
      <c r="J332" s="2">
        <v>18</v>
      </c>
      <c r="K332" s="2">
        <v>7.09</v>
      </c>
      <c r="L332" s="2">
        <v>267</v>
      </c>
      <c r="M332" s="2">
        <v>12</v>
      </c>
      <c r="N332" s="2">
        <v>4.71</v>
      </c>
      <c r="O332" s="6"/>
    </row>
    <row r="333" ht="19.5" customHeight="1" outlineLevel="2" spans="1:15">
      <c r="A333" s="2">
        <v>2101502</v>
      </c>
      <c r="B333" s="2">
        <v>1</v>
      </c>
      <c r="C333" s="2" t="s">
        <v>160</v>
      </c>
      <c r="D333" s="2">
        <v>37</v>
      </c>
      <c r="E333" s="2">
        <v>9</v>
      </c>
      <c r="F333" s="2">
        <v>87</v>
      </c>
      <c r="G333" s="2">
        <v>87</v>
      </c>
      <c r="H333" s="2">
        <v>966.67</v>
      </c>
      <c r="I333" s="2">
        <v>100</v>
      </c>
      <c r="J333" s="2">
        <v>50</v>
      </c>
      <c r="K333" s="2">
        <v>135.14</v>
      </c>
      <c r="L333" s="2">
        <v>8</v>
      </c>
      <c r="M333" s="2">
        <v>-1</v>
      </c>
      <c r="N333" s="2">
        <v>-11.11</v>
      </c>
      <c r="O333" s="6"/>
    </row>
    <row r="334" ht="19.5" hidden="1" customHeight="1" outlineLevel="2" spans="1:15">
      <c r="A334" s="2">
        <v>2101506</v>
      </c>
      <c r="B334" s="2">
        <v>1</v>
      </c>
      <c r="C334" s="2" t="s">
        <v>417</v>
      </c>
      <c r="D334" s="2">
        <v>0</v>
      </c>
      <c r="E334" s="2">
        <v>0</v>
      </c>
      <c r="F334" s="2">
        <v>0</v>
      </c>
      <c r="G334" s="2">
        <v>0</v>
      </c>
      <c r="H334" s="2" t="s">
        <v>163</v>
      </c>
      <c r="I334" s="2" t="s">
        <v>163</v>
      </c>
      <c r="J334" s="2">
        <v>0</v>
      </c>
      <c r="K334" s="2" t="s">
        <v>163</v>
      </c>
      <c r="L334" s="2">
        <v>0</v>
      </c>
      <c r="M334" s="2">
        <v>0</v>
      </c>
      <c r="N334" s="2" t="s">
        <v>163</v>
      </c>
      <c r="O334" s="6"/>
    </row>
    <row r="335" ht="19.5" customHeight="1" outlineLevel="2" spans="1:15">
      <c r="A335" s="2">
        <v>2101599</v>
      </c>
      <c r="B335" s="2">
        <v>1</v>
      </c>
      <c r="C335" s="2" t="s">
        <v>418</v>
      </c>
      <c r="D335" s="2">
        <v>0</v>
      </c>
      <c r="E335" s="2">
        <v>34</v>
      </c>
      <c r="F335" s="2">
        <v>10</v>
      </c>
      <c r="G335" s="2">
        <v>10</v>
      </c>
      <c r="H335" s="2">
        <v>29.41</v>
      </c>
      <c r="I335" s="2">
        <v>100</v>
      </c>
      <c r="J335" s="2">
        <v>10</v>
      </c>
      <c r="K335" s="2" t="s">
        <v>163</v>
      </c>
      <c r="L335" s="2">
        <v>40</v>
      </c>
      <c r="M335" s="2">
        <v>6</v>
      </c>
      <c r="N335" s="2">
        <v>17.65</v>
      </c>
      <c r="O335" s="6"/>
    </row>
    <row r="336" ht="19.5" customHeight="1" outlineLevel="1" collapsed="1" spans="1:15">
      <c r="A336" s="2">
        <v>21016</v>
      </c>
      <c r="B336" s="2"/>
      <c r="C336" s="2" t="s">
        <v>419</v>
      </c>
      <c r="D336" s="2">
        <v>0</v>
      </c>
      <c r="E336" s="2">
        <v>0</v>
      </c>
      <c r="F336" s="2">
        <v>0</v>
      </c>
      <c r="G336" s="2">
        <v>0</v>
      </c>
      <c r="H336" s="2" t="s">
        <v>163</v>
      </c>
      <c r="I336" s="2" t="s">
        <v>163</v>
      </c>
      <c r="J336" s="2">
        <v>0</v>
      </c>
      <c r="K336" s="2" t="s">
        <v>163</v>
      </c>
      <c r="L336" s="2">
        <v>0</v>
      </c>
      <c r="M336" s="2">
        <v>0</v>
      </c>
      <c r="N336" s="2" t="s">
        <v>163</v>
      </c>
      <c r="O336" s="6"/>
    </row>
    <row r="337" ht="19.5" hidden="1" customHeight="1" outlineLevel="2" spans="1:15">
      <c r="A337" s="2">
        <v>2101601</v>
      </c>
      <c r="B337" s="2">
        <v>1</v>
      </c>
      <c r="C337" s="2" t="s">
        <v>420</v>
      </c>
      <c r="D337" s="2"/>
      <c r="E337" s="2">
        <v>0</v>
      </c>
      <c r="F337" s="2">
        <v>0</v>
      </c>
      <c r="G337" s="2">
        <v>0</v>
      </c>
      <c r="H337" s="2" t="s">
        <v>163</v>
      </c>
      <c r="I337" s="2" t="s">
        <v>163</v>
      </c>
      <c r="J337" s="2">
        <v>0</v>
      </c>
      <c r="K337" s="2" t="s">
        <v>163</v>
      </c>
      <c r="L337" s="2">
        <v>0</v>
      </c>
      <c r="M337" s="2">
        <v>0</v>
      </c>
      <c r="N337" s="2" t="s">
        <v>163</v>
      </c>
      <c r="O337" s="6"/>
    </row>
    <row r="338" ht="19.5" customHeight="1" outlineLevel="1" spans="1:15">
      <c r="A338" s="2">
        <v>21017</v>
      </c>
      <c r="B338" s="2"/>
      <c r="C338" s="2" t="s">
        <v>421</v>
      </c>
      <c r="D338" s="2">
        <v>15</v>
      </c>
      <c r="E338" s="2">
        <v>30</v>
      </c>
      <c r="F338" s="2">
        <v>65</v>
      </c>
      <c r="G338" s="2">
        <v>55</v>
      </c>
      <c r="H338" s="2">
        <v>183.33</v>
      </c>
      <c r="I338" s="2">
        <v>84.62</v>
      </c>
      <c r="J338" s="2">
        <v>40</v>
      </c>
      <c r="K338" s="2">
        <v>266.67</v>
      </c>
      <c r="L338" s="2">
        <v>5</v>
      </c>
      <c r="M338" s="2">
        <v>-25</v>
      </c>
      <c r="N338" s="2">
        <v>-83.33</v>
      </c>
      <c r="O338" s="6"/>
    </row>
    <row r="339" ht="19.5" hidden="1" customHeight="1" outlineLevel="2" spans="1:15">
      <c r="A339" s="2">
        <v>2101701</v>
      </c>
      <c r="B339" s="2">
        <v>1</v>
      </c>
      <c r="C339" s="2" t="s">
        <v>159</v>
      </c>
      <c r="D339" s="2"/>
      <c r="E339" s="2">
        <v>0</v>
      </c>
      <c r="F339" s="2">
        <v>0</v>
      </c>
      <c r="G339" s="2">
        <v>0</v>
      </c>
      <c r="H339" s="2" t="s">
        <v>163</v>
      </c>
      <c r="I339" s="2" t="s">
        <v>163</v>
      </c>
      <c r="J339" s="2">
        <v>0</v>
      </c>
      <c r="K339" s="2" t="s">
        <v>163</v>
      </c>
      <c r="L339" s="2">
        <v>0</v>
      </c>
      <c r="M339" s="2">
        <v>0</v>
      </c>
      <c r="N339" s="2" t="s">
        <v>163</v>
      </c>
      <c r="O339" s="6"/>
    </row>
    <row r="340" ht="19.5" hidden="1" customHeight="1" outlineLevel="2" spans="1:15">
      <c r="A340" s="2">
        <v>2101702</v>
      </c>
      <c r="B340" s="2">
        <v>1</v>
      </c>
      <c r="C340" s="2" t="s">
        <v>160</v>
      </c>
      <c r="D340" s="2"/>
      <c r="E340" s="2">
        <v>0</v>
      </c>
      <c r="F340" s="2">
        <v>0</v>
      </c>
      <c r="G340" s="2">
        <v>0</v>
      </c>
      <c r="H340" s="2" t="s">
        <v>163</v>
      </c>
      <c r="I340" s="2" t="s">
        <v>163</v>
      </c>
      <c r="J340" s="2">
        <v>0</v>
      </c>
      <c r="K340" s="2" t="s">
        <v>163</v>
      </c>
      <c r="L340" s="2">
        <v>0</v>
      </c>
      <c r="M340" s="2">
        <v>0</v>
      </c>
      <c r="N340" s="2" t="s">
        <v>163</v>
      </c>
      <c r="O340" s="6"/>
    </row>
    <row r="341" ht="19.5" hidden="1" customHeight="1" outlineLevel="2" spans="1:15">
      <c r="A341" s="2">
        <v>2101703</v>
      </c>
      <c r="B341" s="2">
        <v>1</v>
      </c>
      <c r="C341" s="2" t="s">
        <v>170</v>
      </c>
      <c r="D341" s="2"/>
      <c r="E341" s="2">
        <v>0</v>
      </c>
      <c r="F341" s="2">
        <v>0</v>
      </c>
      <c r="G341" s="2">
        <v>0</v>
      </c>
      <c r="H341" s="2" t="s">
        <v>163</v>
      </c>
      <c r="I341" s="2" t="s">
        <v>163</v>
      </c>
      <c r="J341" s="2">
        <v>0</v>
      </c>
      <c r="K341" s="2" t="s">
        <v>163</v>
      </c>
      <c r="L341" s="2">
        <v>0</v>
      </c>
      <c r="M341" s="2">
        <v>0</v>
      </c>
      <c r="N341" s="2" t="s">
        <v>163</v>
      </c>
      <c r="O341" s="6"/>
    </row>
    <row r="342" ht="19.5" customHeight="1" outlineLevel="2" spans="1:15">
      <c r="A342" s="2">
        <v>2101704</v>
      </c>
      <c r="B342" s="2">
        <v>1</v>
      </c>
      <c r="C342" s="2" t="s">
        <v>422</v>
      </c>
      <c r="D342" s="2">
        <v>15</v>
      </c>
      <c r="E342" s="2">
        <v>30</v>
      </c>
      <c r="F342" s="2">
        <v>65</v>
      </c>
      <c r="G342" s="2">
        <v>55</v>
      </c>
      <c r="H342" s="2">
        <v>183.33</v>
      </c>
      <c r="I342" s="2">
        <v>84.62</v>
      </c>
      <c r="J342" s="2">
        <v>40</v>
      </c>
      <c r="K342" s="2">
        <v>266.67</v>
      </c>
      <c r="L342" s="2">
        <v>5</v>
      </c>
      <c r="M342" s="2">
        <v>-25</v>
      </c>
      <c r="N342" s="2">
        <v>-83.33</v>
      </c>
      <c r="O342" s="6"/>
    </row>
    <row r="343" ht="19.5" hidden="1" customHeight="1" outlineLevel="2" spans="1:15">
      <c r="A343" s="2">
        <v>2101799</v>
      </c>
      <c r="B343" s="2">
        <v>1</v>
      </c>
      <c r="C343" s="2" t="s">
        <v>423</v>
      </c>
      <c r="D343" s="2"/>
      <c r="E343" s="2">
        <v>0</v>
      </c>
      <c r="F343" s="2">
        <v>0</v>
      </c>
      <c r="G343" s="2">
        <v>0</v>
      </c>
      <c r="H343" s="2" t="s">
        <v>163</v>
      </c>
      <c r="I343" s="2" t="s">
        <v>163</v>
      </c>
      <c r="J343" s="2">
        <v>0</v>
      </c>
      <c r="K343" s="2" t="s">
        <v>163</v>
      </c>
      <c r="L343" s="2">
        <v>0</v>
      </c>
      <c r="M343" s="2">
        <v>0</v>
      </c>
      <c r="N343" s="2" t="s">
        <v>163</v>
      </c>
      <c r="O343" s="6"/>
    </row>
    <row r="344" ht="19.5" customHeight="1" outlineLevel="1" spans="1:15">
      <c r="A344" s="2">
        <v>21018</v>
      </c>
      <c r="B344" s="2"/>
      <c r="C344" s="2" t="s">
        <v>424</v>
      </c>
      <c r="D344" s="2"/>
      <c r="E344" s="2">
        <v>0</v>
      </c>
      <c r="F344" s="2">
        <v>0</v>
      </c>
      <c r="G344" s="2">
        <v>0</v>
      </c>
      <c r="H344" s="2"/>
      <c r="I344" s="2"/>
      <c r="J344" s="2"/>
      <c r="K344" s="2"/>
      <c r="L344" s="2">
        <v>41</v>
      </c>
      <c r="M344" s="2">
        <v>41</v>
      </c>
      <c r="N344" s="2" t="s">
        <v>163</v>
      </c>
      <c r="O344" s="6"/>
    </row>
    <row r="345" ht="19.5" hidden="1" customHeight="1" outlineLevel="2" spans="1:15">
      <c r="A345" s="2">
        <v>2101801</v>
      </c>
      <c r="B345" s="2">
        <v>1</v>
      </c>
      <c r="C345" s="2" t="s">
        <v>159</v>
      </c>
      <c r="D345" s="2"/>
      <c r="E345" s="2">
        <v>0</v>
      </c>
      <c r="F345" s="2">
        <v>0</v>
      </c>
      <c r="G345" s="2">
        <v>0</v>
      </c>
      <c r="H345" s="2"/>
      <c r="I345" s="2"/>
      <c r="J345" s="2"/>
      <c r="K345" s="2"/>
      <c r="L345" s="2">
        <v>0</v>
      </c>
      <c r="M345" s="2">
        <v>0</v>
      </c>
      <c r="N345" s="2" t="s">
        <v>163</v>
      </c>
      <c r="O345" s="6"/>
    </row>
    <row r="346" ht="19.5" hidden="1" customHeight="1" outlineLevel="2" spans="1:15">
      <c r="A346" s="2">
        <v>2101802</v>
      </c>
      <c r="B346" s="2">
        <v>1</v>
      </c>
      <c r="C346" s="2" t="s">
        <v>160</v>
      </c>
      <c r="D346" s="2"/>
      <c r="E346" s="2">
        <v>0</v>
      </c>
      <c r="F346" s="2">
        <v>0</v>
      </c>
      <c r="G346" s="2">
        <v>0</v>
      </c>
      <c r="H346" s="2"/>
      <c r="I346" s="2"/>
      <c r="J346" s="2"/>
      <c r="K346" s="2"/>
      <c r="L346" s="2">
        <v>0</v>
      </c>
      <c r="M346" s="2">
        <v>0</v>
      </c>
      <c r="N346" s="2" t="s">
        <v>163</v>
      </c>
      <c r="O346" s="6"/>
    </row>
    <row r="347" ht="19.5" hidden="1" customHeight="1" outlineLevel="2" spans="1:15">
      <c r="A347" s="2">
        <v>2101803</v>
      </c>
      <c r="B347" s="2">
        <v>1</v>
      </c>
      <c r="C347" s="2" t="s">
        <v>170</v>
      </c>
      <c r="D347" s="2"/>
      <c r="E347" s="2">
        <v>0</v>
      </c>
      <c r="F347" s="2">
        <v>0</v>
      </c>
      <c r="G347" s="2">
        <v>0</v>
      </c>
      <c r="H347" s="2"/>
      <c r="I347" s="2"/>
      <c r="J347" s="2"/>
      <c r="K347" s="2"/>
      <c r="L347" s="2">
        <v>0</v>
      </c>
      <c r="M347" s="2">
        <v>0</v>
      </c>
      <c r="N347" s="2" t="s">
        <v>163</v>
      </c>
      <c r="O347" s="6"/>
    </row>
    <row r="348" ht="19.5" customHeight="1" outlineLevel="2" spans="1:15">
      <c r="A348" s="2">
        <v>2101899</v>
      </c>
      <c r="B348" s="2">
        <v>1</v>
      </c>
      <c r="C348" s="2" t="s">
        <v>425</v>
      </c>
      <c r="D348" s="2"/>
      <c r="E348" s="2">
        <v>0</v>
      </c>
      <c r="F348" s="2">
        <v>0</v>
      </c>
      <c r="G348" s="2">
        <v>0</v>
      </c>
      <c r="H348" s="2"/>
      <c r="I348" s="2"/>
      <c r="J348" s="2"/>
      <c r="K348" s="2"/>
      <c r="L348" s="2">
        <v>41</v>
      </c>
      <c r="M348" s="2">
        <v>41</v>
      </c>
      <c r="N348" s="2" t="s">
        <v>163</v>
      </c>
      <c r="O348" s="6"/>
    </row>
    <row r="349" ht="19.5" customHeight="1" outlineLevel="1" spans="1:15">
      <c r="A349" s="2">
        <v>21099</v>
      </c>
      <c r="B349" s="2"/>
      <c r="C349" s="2" t="s">
        <v>426</v>
      </c>
      <c r="D349" s="2">
        <v>21</v>
      </c>
      <c r="E349" s="2">
        <v>1214</v>
      </c>
      <c r="F349" s="2">
        <v>100</v>
      </c>
      <c r="G349" s="2">
        <v>0</v>
      </c>
      <c r="H349" s="2">
        <v>0</v>
      </c>
      <c r="I349" s="2">
        <v>0</v>
      </c>
      <c r="J349" s="2">
        <v>-21</v>
      </c>
      <c r="K349" s="2">
        <v>-100</v>
      </c>
      <c r="L349" s="2">
        <v>240</v>
      </c>
      <c r="M349" s="2">
        <v>-974</v>
      </c>
      <c r="N349" s="2">
        <v>-80.23</v>
      </c>
      <c r="O349" s="6"/>
    </row>
    <row r="350" ht="19.5" customHeight="1" outlineLevel="2" spans="1:15">
      <c r="A350" s="2">
        <v>2109999</v>
      </c>
      <c r="B350" s="2">
        <v>1</v>
      </c>
      <c r="C350" s="2" t="s">
        <v>427</v>
      </c>
      <c r="D350" s="2">
        <v>21</v>
      </c>
      <c r="E350" s="2">
        <v>1214</v>
      </c>
      <c r="F350" s="2">
        <v>100</v>
      </c>
      <c r="G350" s="2">
        <v>0</v>
      </c>
      <c r="H350" s="2">
        <v>0</v>
      </c>
      <c r="I350" s="2">
        <v>0</v>
      </c>
      <c r="J350" s="2">
        <v>-21</v>
      </c>
      <c r="K350" s="2">
        <v>-100</v>
      </c>
      <c r="L350" s="2">
        <v>240</v>
      </c>
      <c r="M350" s="2">
        <v>-974</v>
      </c>
      <c r="N350" s="2">
        <v>-80.23</v>
      </c>
      <c r="O350" s="6"/>
    </row>
    <row r="351" ht="19.5" customHeight="1" spans="1:15">
      <c r="A351" s="2">
        <v>211</v>
      </c>
      <c r="B351" s="2"/>
      <c r="C351" s="2" t="s">
        <v>428</v>
      </c>
      <c r="D351" s="2">
        <v>895</v>
      </c>
      <c r="E351" s="2">
        <v>490</v>
      </c>
      <c r="F351" s="2">
        <v>228</v>
      </c>
      <c r="G351" s="2">
        <v>228</v>
      </c>
      <c r="H351" s="2">
        <v>46.53</v>
      </c>
      <c r="I351" s="2">
        <v>100</v>
      </c>
      <c r="J351" s="2">
        <v>-667</v>
      </c>
      <c r="K351" s="2">
        <v>-74.53</v>
      </c>
      <c r="L351" s="2">
        <v>461</v>
      </c>
      <c r="M351" s="2">
        <v>-29</v>
      </c>
      <c r="N351" s="2">
        <v>-5.92</v>
      </c>
      <c r="O351" s="6"/>
    </row>
    <row r="352" ht="19.5" customHeight="1" outlineLevel="1" spans="1:15">
      <c r="A352" s="2">
        <v>21101</v>
      </c>
      <c r="B352" s="2"/>
      <c r="C352" s="2" t="s">
        <v>429</v>
      </c>
      <c r="D352" s="2">
        <v>10</v>
      </c>
      <c r="E352" s="2">
        <v>63</v>
      </c>
      <c r="F352" s="2">
        <v>5</v>
      </c>
      <c r="G352" s="2">
        <v>5</v>
      </c>
      <c r="H352" s="2">
        <v>7.94</v>
      </c>
      <c r="I352" s="2">
        <v>100</v>
      </c>
      <c r="J352" s="2">
        <v>-5</v>
      </c>
      <c r="K352" s="2">
        <v>-50</v>
      </c>
      <c r="L352" s="2">
        <v>63</v>
      </c>
      <c r="M352" s="2">
        <v>0</v>
      </c>
      <c r="N352" s="2">
        <v>0</v>
      </c>
      <c r="O352" s="6"/>
    </row>
    <row r="353" ht="19.5" customHeight="1" outlineLevel="2" spans="1:15">
      <c r="A353" s="2">
        <v>2110199</v>
      </c>
      <c r="B353" s="2">
        <v>1</v>
      </c>
      <c r="C353" s="2" t="s">
        <v>430</v>
      </c>
      <c r="D353" s="2">
        <v>10</v>
      </c>
      <c r="E353" s="2">
        <v>63</v>
      </c>
      <c r="F353" s="2">
        <v>5</v>
      </c>
      <c r="G353" s="2">
        <v>5</v>
      </c>
      <c r="H353" s="2">
        <v>7.94</v>
      </c>
      <c r="I353" s="2">
        <v>100</v>
      </c>
      <c r="J353" s="2">
        <v>-5</v>
      </c>
      <c r="K353" s="2">
        <v>-50</v>
      </c>
      <c r="L353" s="2">
        <v>63</v>
      </c>
      <c r="M353" s="2">
        <v>0</v>
      </c>
      <c r="N353" s="2">
        <v>0</v>
      </c>
      <c r="O353" s="6"/>
    </row>
    <row r="354" ht="19.5" customHeight="1" outlineLevel="1" spans="1:15">
      <c r="A354" s="2">
        <v>21102</v>
      </c>
      <c r="B354" s="2"/>
      <c r="C354" s="2" t="s">
        <v>431</v>
      </c>
      <c r="D354" s="2"/>
      <c r="E354" s="2">
        <v>0</v>
      </c>
      <c r="F354" s="2">
        <v>10</v>
      </c>
      <c r="G354" s="2">
        <v>10</v>
      </c>
      <c r="H354" s="2"/>
      <c r="I354" s="2">
        <v>100</v>
      </c>
      <c r="J354" s="2">
        <v>10</v>
      </c>
      <c r="K354" s="2" t="s">
        <v>163</v>
      </c>
      <c r="L354" s="2">
        <v>0</v>
      </c>
      <c r="M354" s="2">
        <v>0</v>
      </c>
      <c r="N354" s="2" t="s">
        <v>163</v>
      </c>
      <c r="O354" s="6"/>
    </row>
    <row r="355" ht="19.5" customHeight="1" outlineLevel="2" spans="1:15">
      <c r="A355" s="2">
        <v>2110299</v>
      </c>
      <c r="B355" s="2"/>
      <c r="C355" s="2" t="s">
        <v>432</v>
      </c>
      <c r="D355" s="2"/>
      <c r="E355" s="2">
        <v>0</v>
      </c>
      <c r="F355" s="2">
        <v>10</v>
      </c>
      <c r="G355" s="2">
        <v>10</v>
      </c>
      <c r="H355" s="2"/>
      <c r="I355" s="2">
        <v>100</v>
      </c>
      <c r="J355" s="2">
        <v>10</v>
      </c>
      <c r="K355" s="2" t="s">
        <v>163</v>
      </c>
      <c r="L355" s="2">
        <v>0</v>
      </c>
      <c r="M355" s="2">
        <v>0</v>
      </c>
      <c r="N355" s="2" t="s">
        <v>163</v>
      </c>
      <c r="O355" s="6"/>
    </row>
    <row r="356" ht="19.5" customHeight="1" outlineLevel="1" spans="1:15">
      <c r="A356" s="2">
        <v>21103</v>
      </c>
      <c r="B356" s="2"/>
      <c r="C356" s="2" t="s">
        <v>433</v>
      </c>
      <c r="D356" s="2">
        <v>127</v>
      </c>
      <c r="E356" s="2">
        <v>368</v>
      </c>
      <c r="F356" s="2">
        <v>52</v>
      </c>
      <c r="G356" s="2">
        <v>52</v>
      </c>
      <c r="H356" s="2">
        <v>14.13</v>
      </c>
      <c r="I356" s="2">
        <v>100</v>
      </c>
      <c r="J356" s="2">
        <v>-75</v>
      </c>
      <c r="K356" s="2">
        <v>-59.06</v>
      </c>
      <c r="L356" s="2">
        <v>35</v>
      </c>
      <c r="M356" s="2">
        <v>-333</v>
      </c>
      <c r="N356" s="2">
        <v>-90.49</v>
      </c>
      <c r="O356" s="6"/>
    </row>
    <row r="357" ht="19.5" customHeight="1" outlineLevel="2" spans="1:15">
      <c r="A357" s="2">
        <v>2110301</v>
      </c>
      <c r="B357" s="2">
        <v>1</v>
      </c>
      <c r="C357" s="2" t="s">
        <v>434</v>
      </c>
      <c r="D357" s="2">
        <v>2</v>
      </c>
      <c r="E357" s="2">
        <v>0</v>
      </c>
      <c r="F357" s="2">
        <v>19</v>
      </c>
      <c r="G357" s="2">
        <v>19</v>
      </c>
      <c r="H357" s="2" t="s">
        <v>163</v>
      </c>
      <c r="I357" s="2">
        <v>100</v>
      </c>
      <c r="J357" s="2">
        <v>17</v>
      </c>
      <c r="K357" s="2">
        <v>850</v>
      </c>
      <c r="L357" s="2">
        <v>0</v>
      </c>
      <c r="M357" s="2">
        <v>0</v>
      </c>
      <c r="N357" s="2" t="s">
        <v>163</v>
      </c>
      <c r="O357" s="6"/>
    </row>
    <row r="358" ht="19.5" customHeight="1" outlineLevel="2" spans="1:15">
      <c r="A358" s="2">
        <v>2110302</v>
      </c>
      <c r="B358" s="2">
        <v>1</v>
      </c>
      <c r="C358" s="2" t="s">
        <v>435</v>
      </c>
      <c r="D358" s="2">
        <v>20</v>
      </c>
      <c r="E358" s="2">
        <v>368</v>
      </c>
      <c r="F358" s="2">
        <v>33</v>
      </c>
      <c r="G358" s="2">
        <v>33</v>
      </c>
      <c r="H358" s="2">
        <v>8.97</v>
      </c>
      <c r="I358" s="2">
        <v>100</v>
      </c>
      <c r="J358" s="2">
        <v>13</v>
      </c>
      <c r="K358" s="2">
        <v>65</v>
      </c>
      <c r="L358" s="2">
        <v>35</v>
      </c>
      <c r="M358" s="2">
        <v>-333</v>
      </c>
      <c r="N358" s="2">
        <v>-90.49</v>
      </c>
      <c r="O358" s="6"/>
    </row>
    <row r="359" ht="19.5" customHeight="1" outlineLevel="2" spans="1:15">
      <c r="A359" s="2">
        <v>2110399</v>
      </c>
      <c r="B359" s="2">
        <v>1</v>
      </c>
      <c r="C359" s="2" t="s">
        <v>436</v>
      </c>
      <c r="D359" s="2">
        <v>105</v>
      </c>
      <c r="E359" s="2">
        <v>0</v>
      </c>
      <c r="F359" s="2">
        <v>0</v>
      </c>
      <c r="G359" s="2">
        <v>0</v>
      </c>
      <c r="H359" s="2" t="s">
        <v>163</v>
      </c>
      <c r="I359" s="2" t="s">
        <v>163</v>
      </c>
      <c r="J359" s="2">
        <v>-105</v>
      </c>
      <c r="K359" s="2">
        <v>-100</v>
      </c>
      <c r="L359" s="2">
        <v>0</v>
      </c>
      <c r="M359" s="2">
        <v>0</v>
      </c>
      <c r="N359" s="2" t="s">
        <v>163</v>
      </c>
      <c r="O359" s="6"/>
    </row>
    <row r="360" ht="19.5" customHeight="1" outlineLevel="1" spans="1:15">
      <c r="A360" s="2">
        <v>21104</v>
      </c>
      <c r="B360" s="2"/>
      <c r="C360" s="2" t="s">
        <v>437</v>
      </c>
      <c r="D360" s="2">
        <v>740</v>
      </c>
      <c r="E360" s="2">
        <v>23</v>
      </c>
      <c r="F360" s="2">
        <v>95</v>
      </c>
      <c r="G360" s="2">
        <v>95</v>
      </c>
      <c r="H360" s="2">
        <v>413.04</v>
      </c>
      <c r="I360" s="2">
        <v>100</v>
      </c>
      <c r="J360" s="2">
        <v>-645</v>
      </c>
      <c r="K360" s="2">
        <v>-87.16</v>
      </c>
      <c r="L360" s="2">
        <v>348</v>
      </c>
      <c r="M360" s="2">
        <v>325</v>
      </c>
      <c r="N360" s="2">
        <v>1413.04</v>
      </c>
      <c r="O360" s="6"/>
    </row>
    <row r="361" ht="19.5" customHeight="1" outlineLevel="2" spans="1:15">
      <c r="A361" s="2">
        <v>2110401</v>
      </c>
      <c r="B361" s="2">
        <v>1</v>
      </c>
      <c r="C361" s="2" t="s">
        <v>438</v>
      </c>
      <c r="D361" s="2">
        <v>23</v>
      </c>
      <c r="E361" s="2">
        <v>23</v>
      </c>
      <c r="F361" s="2">
        <v>26</v>
      </c>
      <c r="G361" s="2">
        <v>26</v>
      </c>
      <c r="H361" s="2">
        <v>113.04</v>
      </c>
      <c r="I361" s="2">
        <v>100</v>
      </c>
      <c r="J361" s="2">
        <v>3</v>
      </c>
      <c r="K361" s="2">
        <v>13.04</v>
      </c>
      <c r="L361" s="2">
        <v>36</v>
      </c>
      <c r="M361" s="2">
        <v>13</v>
      </c>
      <c r="N361" s="2">
        <v>56.52</v>
      </c>
      <c r="O361" s="6"/>
    </row>
    <row r="362" ht="19.5" customHeight="1" outlineLevel="2" spans="1:15">
      <c r="A362" s="2">
        <v>2110402</v>
      </c>
      <c r="B362" s="2">
        <v>1</v>
      </c>
      <c r="C362" s="2" t="s">
        <v>439</v>
      </c>
      <c r="D362" s="2">
        <v>709</v>
      </c>
      <c r="E362" s="2">
        <v>0</v>
      </c>
      <c r="F362" s="2">
        <v>66</v>
      </c>
      <c r="G362" s="2">
        <v>66</v>
      </c>
      <c r="H362" s="2" t="s">
        <v>163</v>
      </c>
      <c r="I362" s="2">
        <v>100</v>
      </c>
      <c r="J362" s="2">
        <v>-643</v>
      </c>
      <c r="K362" s="2">
        <v>-90.69</v>
      </c>
      <c r="L362" s="2">
        <v>270</v>
      </c>
      <c r="M362" s="2">
        <v>270</v>
      </c>
      <c r="N362" s="2" t="s">
        <v>163</v>
      </c>
      <c r="O362" s="6"/>
    </row>
    <row r="363" ht="19.5" customHeight="1" outlineLevel="2" spans="1:15">
      <c r="A363" s="2">
        <v>2110405</v>
      </c>
      <c r="B363" s="2">
        <v>1</v>
      </c>
      <c r="C363" s="2" t="s">
        <v>440</v>
      </c>
      <c r="D363" s="2">
        <v>0</v>
      </c>
      <c r="E363" s="2">
        <v>0</v>
      </c>
      <c r="F363" s="2">
        <v>0</v>
      </c>
      <c r="G363" s="2">
        <v>0</v>
      </c>
      <c r="H363" s="2" t="s">
        <v>163</v>
      </c>
      <c r="I363" s="2" t="s">
        <v>163</v>
      </c>
      <c r="J363" s="2">
        <v>0</v>
      </c>
      <c r="K363" s="2" t="s">
        <v>163</v>
      </c>
      <c r="L363" s="2">
        <v>0</v>
      </c>
      <c r="M363" s="2">
        <v>0</v>
      </c>
      <c r="N363" s="2" t="s">
        <v>163</v>
      </c>
      <c r="O363" s="6"/>
    </row>
    <row r="364" ht="19.5" customHeight="1" outlineLevel="2" spans="1:15">
      <c r="A364" s="2">
        <v>2110406</v>
      </c>
      <c r="B364" s="2">
        <v>1</v>
      </c>
      <c r="C364" s="2" t="s">
        <v>441</v>
      </c>
      <c r="D364" s="2">
        <v>7</v>
      </c>
      <c r="E364" s="2">
        <v>0</v>
      </c>
      <c r="F364" s="2">
        <v>3</v>
      </c>
      <c r="G364" s="2">
        <v>3</v>
      </c>
      <c r="H364" s="2" t="s">
        <v>163</v>
      </c>
      <c r="I364" s="2">
        <v>100</v>
      </c>
      <c r="J364" s="2">
        <v>-4</v>
      </c>
      <c r="K364" s="2">
        <v>-57.14</v>
      </c>
      <c r="L364" s="2">
        <v>42</v>
      </c>
      <c r="M364" s="2">
        <v>42</v>
      </c>
      <c r="N364" s="2" t="s">
        <v>163</v>
      </c>
      <c r="O364" s="6"/>
    </row>
    <row r="365" ht="19.5" customHeight="1" outlineLevel="2" spans="1:15">
      <c r="A365" s="2">
        <v>2110499</v>
      </c>
      <c r="B365" s="2">
        <v>1</v>
      </c>
      <c r="C365" s="2" t="s">
        <v>442</v>
      </c>
      <c r="D365" s="2">
        <v>1</v>
      </c>
      <c r="E365" s="2">
        <v>0</v>
      </c>
      <c r="F365" s="2">
        <v>0</v>
      </c>
      <c r="G365" s="2">
        <v>0</v>
      </c>
      <c r="H365" s="2" t="s">
        <v>163</v>
      </c>
      <c r="I365" s="2" t="s">
        <v>163</v>
      </c>
      <c r="J365" s="2">
        <v>-1</v>
      </c>
      <c r="K365" s="2">
        <v>-100</v>
      </c>
      <c r="L365" s="2">
        <v>0</v>
      </c>
      <c r="M365" s="2">
        <v>0</v>
      </c>
      <c r="N365" s="2" t="s">
        <v>163</v>
      </c>
      <c r="O365" s="6"/>
    </row>
    <row r="366" ht="19.5" customHeight="1" outlineLevel="1" spans="1:15">
      <c r="A366" s="2">
        <v>21105</v>
      </c>
      <c r="B366" s="2"/>
      <c r="C366" s="2" t="s">
        <v>443</v>
      </c>
      <c r="D366" s="2">
        <v>0</v>
      </c>
      <c r="E366" s="2">
        <v>14</v>
      </c>
      <c r="F366" s="2">
        <v>9</v>
      </c>
      <c r="G366" s="2">
        <v>9</v>
      </c>
      <c r="H366" s="2">
        <v>64.29</v>
      </c>
      <c r="I366" s="2">
        <v>100</v>
      </c>
      <c r="J366" s="2">
        <v>9</v>
      </c>
      <c r="K366" s="2" t="s">
        <v>163</v>
      </c>
      <c r="L366" s="2">
        <v>15</v>
      </c>
      <c r="M366" s="2">
        <v>1</v>
      </c>
      <c r="N366" s="2">
        <v>7.14</v>
      </c>
      <c r="O366" s="6"/>
    </row>
    <row r="367" ht="19.5" customHeight="1" outlineLevel="2" spans="1:15">
      <c r="A367" s="2">
        <v>2110501</v>
      </c>
      <c r="B367" s="2">
        <v>1</v>
      </c>
      <c r="C367" s="2" t="s">
        <v>444</v>
      </c>
      <c r="D367" s="2"/>
      <c r="E367" s="2">
        <v>9</v>
      </c>
      <c r="F367" s="2">
        <v>9</v>
      </c>
      <c r="G367" s="2">
        <v>9</v>
      </c>
      <c r="H367" s="2">
        <v>100</v>
      </c>
      <c r="I367" s="2">
        <v>100</v>
      </c>
      <c r="J367" s="2">
        <v>9</v>
      </c>
      <c r="K367" s="2" t="s">
        <v>163</v>
      </c>
      <c r="L367" s="2">
        <v>9</v>
      </c>
      <c r="M367" s="2">
        <v>0</v>
      </c>
      <c r="N367" s="2">
        <v>0</v>
      </c>
      <c r="O367" s="6"/>
    </row>
    <row r="368" ht="19.5" customHeight="1" outlineLevel="2" spans="1:15">
      <c r="A368" s="2">
        <v>2110507</v>
      </c>
      <c r="B368" s="2">
        <v>1</v>
      </c>
      <c r="C368" s="2" t="s">
        <v>445</v>
      </c>
      <c r="D368" s="2"/>
      <c r="E368" s="2">
        <v>5</v>
      </c>
      <c r="F368" s="2">
        <v>0</v>
      </c>
      <c r="G368" s="2">
        <v>0</v>
      </c>
      <c r="H368" s="2">
        <v>0</v>
      </c>
      <c r="I368" s="2" t="s">
        <v>163</v>
      </c>
      <c r="J368" s="2">
        <v>0</v>
      </c>
      <c r="K368" s="2" t="s">
        <v>163</v>
      </c>
      <c r="L368" s="2">
        <v>6</v>
      </c>
      <c r="M368" s="2">
        <v>1</v>
      </c>
      <c r="N368" s="2">
        <v>20</v>
      </c>
      <c r="O368" s="6"/>
    </row>
    <row r="369" ht="19.5" customHeight="1" outlineLevel="1" spans="1:15">
      <c r="A369" s="2">
        <v>21106</v>
      </c>
      <c r="B369" s="2"/>
      <c r="C369" s="2" t="s">
        <v>446</v>
      </c>
      <c r="D369" s="2">
        <v>-4</v>
      </c>
      <c r="E369" s="2">
        <v>0</v>
      </c>
      <c r="F369" s="2">
        <v>0</v>
      </c>
      <c r="G369" s="2">
        <v>0</v>
      </c>
      <c r="H369" s="2" t="s">
        <v>163</v>
      </c>
      <c r="I369" s="2" t="s">
        <v>163</v>
      </c>
      <c r="J369" s="2">
        <v>4</v>
      </c>
      <c r="K369" s="2">
        <v>-100</v>
      </c>
      <c r="L369" s="2">
        <v>0</v>
      </c>
      <c r="M369" s="2">
        <v>0</v>
      </c>
      <c r="N369" s="2" t="s">
        <v>163</v>
      </c>
      <c r="O369" s="6"/>
    </row>
    <row r="370" ht="19.5" customHeight="1" outlineLevel="2" spans="1:15">
      <c r="A370" s="2">
        <v>2110699</v>
      </c>
      <c r="B370" s="2">
        <v>1</v>
      </c>
      <c r="C370" s="2" t="s">
        <v>447</v>
      </c>
      <c r="D370" s="2">
        <v>-4</v>
      </c>
      <c r="E370" s="2">
        <v>0</v>
      </c>
      <c r="F370" s="2">
        <v>0</v>
      </c>
      <c r="G370" s="2">
        <v>0</v>
      </c>
      <c r="H370" s="2" t="s">
        <v>163</v>
      </c>
      <c r="I370" s="2" t="s">
        <v>163</v>
      </c>
      <c r="J370" s="2">
        <v>4</v>
      </c>
      <c r="K370" s="2">
        <v>-100</v>
      </c>
      <c r="L370" s="2">
        <v>0</v>
      </c>
      <c r="M370" s="2">
        <v>0</v>
      </c>
      <c r="N370" s="2" t="s">
        <v>163</v>
      </c>
      <c r="O370" s="6"/>
    </row>
    <row r="371" ht="19.5" customHeight="1" outlineLevel="1" spans="1:15">
      <c r="A371" s="2">
        <v>21110</v>
      </c>
      <c r="B371" s="2"/>
      <c r="C371" s="2" t="s">
        <v>448</v>
      </c>
      <c r="D371" s="2">
        <v>22</v>
      </c>
      <c r="E371" s="2">
        <v>22</v>
      </c>
      <c r="F371" s="2">
        <v>57</v>
      </c>
      <c r="G371" s="2">
        <v>57</v>
      </c>
      <c r="H371" s="2">
        <v>259.09</v>
      </c>
      <c r="I371" s="2">
        <v>100</v>
      </c>
      <c r="J371" s="2">
        <v>35</v>
      </c>
      <c r="K371" s="2">
        <v>159.09</v>
      </c>
      <c r="L371" s="2">
        <v>0</v>
      </c>
      <c r="M371" s="2">
        <v>-22</v>
      </c>
      <c r="N371" s="2">
        <v>-100</v>
      </c>
      <c r="O371" s="6"/>
    </row>
    <row r="372" ht="19.5" customHeight="1" outlineLevel="2" spans="1:15">
      <c r="A372" s="2">
        <v>2111001</v>
      </c>
      <c r="B372" s="2">
        <v>1</v>
      </c>
      <c r="C372" s="2" t="s">
        <v>449</v>
      </c>
      <c r="D372" s="2">
        <v>22</v>
      </c>
      <c r="E372" s="2">
        <v>22</v>
      </c>
      <c r="F372" s="2">
        <v>57</v>
      </c>
      <c r="G372" s="2">
        <v>57</v>
      </c>
      <c r="H372" s="2">
        <v>259.09</v>
      </c>
      <c r="I372" s="2">
        <v>100</v>
      </c>
      <c r="J372" s="2">
        <v>35</v>
      </c>
      <c r="K372" s="2">
        <v>159.09</v>
      </c>
      <c r="L372" s="2">
        <v>0</v>
      </c>
      <c r="M372" s="2">
        <v>-22</v>
      </c>
      <c r="N372" s="2">
        <v>-100</v>
      </c>
      <c r="O372" s="6"/>
    </row>
    <row r="373" ht="19.5" customHeight="1" outlineLevel="1" collapsed="1" spans="1:15">
      <c r="A373" s="2">
        <v>21199</v>
      </c>
      <c r="B373" s="2"/>
      <c r="C373" s="2" t="s">
        <v>450</v>
      </c>
      <c r="D373" s="2">
        <v>0</v>
      </c>
      <c r="E373" s="2">
        <v>0</v>
      </c>
      <c r="F373" s="2">
        <v>0</v>
      </c>
      <c r="G373" s="2">
        <v>0</v>
      </c>
      <c r="H373" s="2" t="s">
        <v>163</v>
      </c>
      <c r="I373" s="2" t="s">
        <v>163</v>
      </c>
      <c r="J373" s="2">
        <v>0</v>
      </c>
      <c r="K373" s="2" t="s">
        <v>163</v>
      </c>
      <c r="L373" s="2">
        <v>0</v>
      </c>
      <c r="M373" s="2">
        <v>0</v>
      </c>
      <c r="N373" s="2" t="s">
        <v>163</v>
      </c>
      <c r="O373" s="6"/>
    </row>
    <row r="374" ht="19.5" hidden="1" customHeight="1" outlineLevel="2" spans="1:15">
      <c r="A374" s="2">
        <v>2119999</v>
      </c>
      <c r="B374" s="2">
        <v>1</v>
      </c>
      <c r="C374" s="2" t="s">
        <v>451</v>
      </c>
      <c r="D374" s="2"/>
      <c r="E374" s="2">
        <v>0</v>
      </c>
      <c r="F374" s="2">
        <v>0</v>
      </c>
      <c r="G374" s="2">
        <v>0</v>
      </c>
      <c r="H374" s="2" t="s">
        <v>163</v>
      </c>
      <c r="I374" s="2" t="s">
        <v>163</v>
      </c>
      <c r="J374" s="2">
        <v>0</v>
      </c>
      <c r="K374" s="2" t="s">
        <v>163</v>
      </c>
      <c r="L374" s="2">
        <v>0</v>
      </c>
      <c r="M374" s="2">
        <v>0</v>
      </c>
      <c r="N374" s="2" t="s">
        <v>163</v>
      </c>
      <c r="O374" s="6"/>
    </row>
    <row r="375" ht="19.5" customHeight="1" spans="1:15">
      <c r="A375" s="2">
        <v>212</v>
      </c>
      <c r="B375" s="2"/>
      <c r="C375" s="2" t="s">
        <v>452</v>
      </c>
      <c r="D375" s="2">
        <v>13072</v>
      </c>
      <c r="E375" s="2">
        <v>5925</v>
      </c>
      <c r="F375" s="2">
        <v>8153</v>
      </c>
      <c r="G375" s="2">
        <v>6887</v>
      </c>
      <c r="H375" s="2">
        <v>116.24</v>
      </c>
      <c r="I375" s="2">
        <v>84.47</v>
      </c>
      <c r="J375" s="2">
        <v>-6185</v>
      </c>
      <c r="K375" s="2">
        <v>-47.31</v>
      </c>
      <c r="L375" s="2">
        <v>5404</v>
      </c>
      <c r="M375" s="2">
        <v>-521</v>
      </c>
      <c r="N375" s="2">
        <v>-8.79</v>
      </c>
      <c r="O375" s="6"/>
    </row>
    <row r="376" ht="19.5" customHeight="1" outlineLevel="1" spans="1:15">
      <c r="A376" s="2">
        <v>21201</v>
      </c>
      <c r="B376" s="2"/>
      <c r="C376" s="2" t="s">
        <v>453</v>
      </c>
      <c r="D376" s="2">
        <v>1039</v>
      </c>
      <c r="E376" s="2">
        <v>2743</v>
      </c>
      <c r="F376" s="2">
        <v>2636</v>
      </c>
      <c r="G376" s="2">
        <v>1532</v>
      </c>
      <c r="H376" s="2">
        <v>55.85</v>
      </c>
      <c r="I376" s="2">
        <v>58.12</v>
      </c>
      <c r="J376" s="2">
        <v>493</v>
      </c>
      <c r="K376" s="2">
        <v>47.45</v>
      </c>
      <c r="L376" s="2">
        <v>2182</v>
      </c>
      <c r="M376" s="2">
        <v>-561</v>
      </c>
      <c r="N376" s="2">
        <v>-20.45</v>
      </c>
      <c r="O376" s="6"/>
    </row>
    <row r="377" ht="19.5" customHeight="1" outlineLevel="2" spans="1:15">
      <c r="A377" s="2">
        <v>2120101</v>
      </c>
      <c r="B377" s="2">
        <v>1</v>
      </c>
      <c r="C377" s="2" t="s">
        <v>159</v>
      </c>
      <c r="D377" s="2">
        <v>604</v>
      </c>
      <c r="E377" s="2">
        <v>638</v>
      </c>
      <c r="F377" s="2">
        <v>626</v>
      </c>
      <c r="G377" s="2">
        <v>626</v>
      </c>
      <c r="H377" s="2">
        <v>98.12</v>
      </c>
      <c r="I377" s="2">
        <v>100</v>
      </c>
      <c r="J377" s="2">
        <v>22</v>
      </c>
      <c r="K377" s="2">
        <v>3.64</v>
      </c>
      <c r="L377" s="2">
        <v>638</v>
      </c>
      <c r="M377" s="2">
        <v>0</v>
      </c>
      <c r="N377" s="2">
        <v>0</v>
      </c>
      <c r="O377" s="6"/>
    </row>
    <row r="378" ht="19.5" customHeight="1" outlineLevel="2" spans="1:15">
      <c r="A378" s="2">
        <v>2120102</v>
      </c>
      <c r="B378" s="2">
        <v>1</v>
      </c>
      <c r="C378" s="2" t="s">
        <v>160</v>
      </c>
      <c r="D378" s="2">
        <v>214</v>
      </c>
      <c r="E378" s="2">
        <v>1858</v>
      </c>
      <c r="F378" s="2">
        <v>238</v>
      </c>
      <c r="G378" s="2">
        <v>238</v>
      </c>
      <c r="H378" s="2">
        <v>12.81</v>
      </c>
      <c r="I378" s="2">
        <v>100</v>
      </c>
      <c r="J378" s="2">
        <v>24</v>
      </c>
      <c r="K378" s="2">
        <v>11.21</v>
      </c>
      <c r="L378" s="2">
        <v>244</v>
      </c>
      <c r="M378" s="2">
        <v>-1614</v>
      </c>
      <c r="N378" s="2">
        <v>-86.87</v>
      </c>
      <c r="O378" s="6"/>
    </row>
    <row r="379" ht="19.5" hidden="1" customHeight="1" outlineLevel="2" spans="1:15">
      <c r="A379" s="2">
        <v>2120103</v>
      </c>
      <c r="B379" s="2">
        <v>1</v>
      </c>
      <c r="C379" s="2" t="s">
        <v>170</v>
      </c>
      <c r="D379" s="2">
        <v>0</v>
      </c>
      <c r="E379" s="2">
        <v>0</v>
      </c>
      <c r="F379" s="2">
        <v>0</v>
      </c>
      <c r="G379" s="2">
        <v>0</v>
      </c>
      <c r="H379" s="2" t="s">
        <v>163</v>
      </c>
      <c r="I379" s="2" t="s">
        <v>163</v>
      </c>
      <c r="J379" s="2">
        <v>0</v>
      </c>
      <c r="K379" s="2" t="s">
        <v>163</v>
      </c>
      <c r="L379" s="2">
        <v>0</v>
      </c>
      <c r="M379" s="2">
        <v>0</v>
      </c>
      <c r="N379" s="2" t="s">
        <v>163</v>
      </c>
      <c r="O379" s="6"/>
    </row>
    <row r="380" ht="19.5" customHeight="1" outlineLevel="2" spans="1:15">
      <c r="A380" s="2">
        <v>2120104</v>
      </c>
      <c r="B380" s="2">
        <v>1</v>
      </c>
      <c r="C380" s="2" t="s">
        <v>454</v>
      </c>
      <c r="D380" s="2">
        <v>41</v>
      </c>
      <c r="E380" s="2">
        <v>62</v>
      </c>
      <c r="F380" s="2">
        <v>30</v>
      </c>
      <c r="G380" s="2">
        <v>30</v>
      </c>
      <c r="H380" s="2">
        <v>48.39</v>
      </c>
      <c r="I380" s="2">
        <v>100</v>
      </c>
      <c r="J380" s="2">
        <v>-11</v>
      </c>
      <c r="K380" s="2">
        <v>-26.83</v>
      </c>
      <c r="L380" s="2">
        <v>22</v>
      </c>
      <c r="M380" s="2">
        <v>-40</v>
      </c>
      <c r="N380" s="2">
        <v>-64.52</v>
      </c>
      <c r="O380" s="6"/>
    </row>
    <row r="381" ht="19.5" hidden="1" customHeight="1" outlineLevel="2" spans="1:15">
      <c r="A381" s="2">
        <v>2120107</v>
      </c>
      <c r="B381" s="2">
        <v>1</v>
      </c>
      <c r="C381" s="2" t="s">
        <v>455</v>
      </c>
      <c r="D381" s="2">
        <v>0</v>
      </c>
      <c r="E381" s="2">
        <v>0</v>
      </c>
      <c r="F381" s="2">
        <v>0</v>
      </c>
      <c r="G381" s="2">
        <v>0</v>
      </c>
      <c r="H381" s="2" t="s">
        <v>163</v>
      </c>
      <c r="I381" s="2" t="s">
        <v>163</v>
      </c>
      <c r="J381" s="2">
        <v>0</v>
      </c>
      <c r="K381" s="2" t="s">
        <v>163</v>
      </c>
      <c r="L381" s="2">
        <v>0</v>
      </c>
      <c r="M381" s="2">
        <v>0</v>
      </c>
      <c r="N381" s="2" t="s">
        <v>163</v>
      </c>
      <c r="O381" s="6"/>
    </row>
    <row r="382" ht="19.5" customHeight="1" outlineLevel="2" spans="1:15">
      <c r="A382" s="2">
        <v>2120199</v>
      </c>
      <c r="B382" s="2">
        <v>1</v>
      </c>
      <c r="C382" s="2" t="s">
        <v>456</v>
      </c>
      <c r="D382" s="2">
        <v>180</v>
      </c>
      <c r="E382" s="2">
        <v>185</v>
      </c>
      <c r="F382" s="2">
        <v>1742</v>
      </c>
      <c r="G382" s="2">
        <v>638</v>
      </c>
      <c r="H382" s="2">
        <v>344.86</v>
      </c>
      <c r="I382" s="2">
        <v>36.62</v>
      </c>
      <c r="J382" s="2">
        <v>458</v>
      </c>
      <c r="K382" s="2">
        <v>254.44</v>
      </c>
      <c r="L382" s="2">
        <v>1278</v>
      </c>
      <c r="M382" s="2">
        <v>1093</v>
      </c>
      <c r="N382" s="2">
        <v>590.81</v>
      </c>
      <c r="O382" s="6"/>
    </row>
    <row r="383" ht="19.5" customHeight="1" outlineLevel="1" collapsed="1" spans="1:15">
      <c r="A383" s="2">
        <v>21202</v>
      </c>
      <c r="B383" s="2"/>
      <c r="C383" s="2" t="s">
        <v>457</v>
      </c>
      <c r="D383" s="2">
        <v>0</v>
      </c>
      <c r="E383" s="2">
        <v>0</v>
      </c>
      <c r="F383" s="2">
        <v>0</v>
      </c>
      <c r="G383" s="2">
        <v>0</v>
      </c>
      <c r="H383" s="2" t="s">
        <v>163</v>
      </c>
      <c r="I383" s="2" t="s">
        <v>163</v>
      </c>
      <c r="J383" s="2">
        <v>0</v>
      </c>
      <c r="K383" s="2" t="s">
        <v>163</v>
      </c>
      <c r="L383" s="2">
        <v>0</v>
      </c>
      <c r="M383" s="2">
        <v>0</v>
      </c>
      <c r="N383" s="2" t="s">
        <v>163</v>
      </c>
      <c r="O383" s="6"/>
    </row>
    <row r="384" ht="19.5" hidden="1" customHeight="1" outlineLevel="2" spans="1:15">
      <c r="A384" s="2">
        <v>2120201</v>
      </c>
      <c r="B384" s="2">
        <v>1</v>
      </c>
      <c r="C384" s="2" t="s">
        <v>458</v>
      </c>
      <c r="D384" s="2"/>
      <c r="E384" s="2">
        <v>0</v>
      </c>
      <c r="F384" s="2">
        <v>0</v>
      </c>
      <c r="G384" s="2">
        <v>0</v>
      </c>
      <c r="H384" s="2" t="s">
        <v>163</v>
      </c>
      <c r="I384" s="2" t="s">
        <v>163</v>
      </c>
      <c r="J384" s="2">
        <v>0</v>
      </c>
      <c r="K384" s="2" t="s">
        <v>163</v>
      </c>
      <c r="L384" s="2">
        <v>0</v>
      </c>
      <c r="M384" s="2">
        <v>0</v>
      </c>
      <c r="N384" s="2" t="s">
        <v>163</v>
      </c>
      <c r="O384" s="6"/>
    </row>
    <row r="385" ht="19.5" customHeight="1" outlineLevel="1" spans="1:15">
      <c r="A385" s="2">
        <v>21203</v>
      </c>
      <c r="B385" s="2"/>
      <c r="C385" s="2" t="s">
        <v>459</v>
      </c>
      <c r="D385" s="2">
        <v>1050</v>
      </c>
      <c r="E385" s="2">
        <v>373</v>
      </c>
      <c r="F385" s="2">
        <v>1644</v>
      </c>
      <c r="G385" s="2">
        <v>1644</v>
      </c>
      <c r="H385" s="2">
        <v>440.75</v>
      </c>
      <c r="I385" s="2">
        <v>100</v>
      </c>
      <c r="J385" s="2">
        <v>594</v>
      </c>
      <c r="K385" s="2">
        <v>56.57</v>
      </c>
      <c r="L385" s="2">
        <v>346</v>
      </c>
      <c r="M385" s="2">
        <v>-27</v>
      </c>
      <c r="N385" s="2">
        <v>-7.24</v>
      </c>
      <c r="O385" s="6"/>
    </row>
    <row r="386" ht="19.5" customHeight="1" outlineLevel="2" spans="1:15">
      <c r="A386" s="2">
        <v>2120303</v>
      </c>
      <c r="B386" s="2">
        <v>1</v>
      </c>
      <c r="C386" s="2" t="s">
        <v>460</v>
      </c>
      <c r="D386" s="2">
        <v>83</v>
      </c>
      <c r="E386" s="2">
        <v>0</v>
      </c>
      <c r="F386" s="2">
        <v>934</v>
      </c>
      <c r="G386" s="2">
        <v>934</v>
      </c>
      <c r="H386" s="2" t="s">
        <v>163</v>
      </c>
      <c r="I386" s="2">
        <v>100</v>
      </c>
      <c r="J386" s="2">
        <v>851</v>
      </c>
      <c r="K386" s="2">
        <v>1025.3</v>
      </c>
      <c r="L386" s="2">
        <v>0</v>
      </c>
      <c r="M386" s="2">
        <v>0</v>
      </c>
      <c r="N386" s="2" t="s">
        <v>163</v>
      </c>
      <c r="O386" s="6"/>
    </row>
    <row r="387" ht="19.5" customHeight="1" outlineLevel="2" spans="1:15">
      <c r="A387" s="2">
        <v>2120399</v>
      </c>
      <c r="B387" s="2">
        <v>1</v>
      </c>
      <c r="C387" s="2" t="s">
        <v>461</v>
      </c>
      <c r="D387" s="2">
        <v>967</v>
      </c>
      <c r="E387" s="2">
        <v>373</v>
      </c>
      <c r="F387" s="2">
        <v>710</v>
      </c>
      <c r="G387" s="2">
        <v>710</v>
      </c>
      <c r="H387" s="2">
        <v>190.35</v>
      </c>
      <c r="I387" s="2">
        <v>100</v>
      </c>
      <c r="J387" s="2">
        <v>-257</v>
      </c>
      <c r="K387" s="2">
        <v>-26.58</v>
      </c>
      <c r="L387" s="2">
        <v>346</v>
      </c>
      <c r="M387" s="2">
        <v>-27</v>
      </c>
      <c r="N387" s="2">
        <v>-7.24</v>
      </c>
      <c r="O387" s="6"/>
    </row>
    <row r="388" ht="19.5" customHeight="1" outlineLevel="1" spans="1:15">
      <c r="A388" s="2">
        <v>21205</v>
      </c>
      <c r="B388" s="2"/>
      <c r="C388" s="2" t="s">
        <v>462</v>
      </c>
      <c r="D388" s="2">
        <v>3643</v>
      </c>
      <c r="E388" s="2">
        <v>2588</v>
      </c>
      <c r="F388" s="2">
        <v>2931</v>
      </c>
      <c r="G388" s="2">
        <v>2931</v>
      </c>
      <c r="H388" s="2">
        <v>113.25</v>
      </c>
      <c r="I388" s="2">
        <v>100</v>
      </c>
      <c r="J388" s="2">
        <v>-712</v>
      </c>
      <c r="K388" s="2">
        <v>-19.54</v>
      </c>
      <c r="L388" s="2">
        <v>2550</v>
      </c>
      <c r="M388" s="2">
        <v>-38</v>
      </c>
      <c r="N388" s="2">
        <v>-1.47</v>
      </c>
      <c r="O388" s="6"/>
    </row>
    <row r="389" ht="19.5" customHeight="1" outlineLevel="2" spans="1:15">
      <c r="A389" s="2">
        <v>2120501</v>
      </c>
      <c r="B389" s="2">
        <v>1</v>
      </c>
      <c r="C389" s="2" t="s">
        <v>463</v>
      </c>
      <c r="D389" s="2">
        <v>3643</v>
      </c>
      <c r="E389" s="2">
        <v>2588</v>
      </c>
      <c r="F389" s="2">
        <v>2931</v>
      </c>
      <c r="G389" s="2">
        <v>2931</v>
      </c>
      <c r="H389" s="2">
        <v>113.25</v>
      </c>
      <c r="I389" s="2">
        <v>100</v>
      </c>
      <c r="J389" s="2">
        <v>-712</v>
      </c>
      <c r="K389" s="2">
        <v>-19.54</v>
      </c>
      <c r="L389" s="2">
        <v>2550</v>
      </c>
      <c r="M389" s="2">
        <v>-38</v>
      </c>
      <c r="N389" s="2">
        <v>-1.47</v>
      </c>
      <c r="O389" s="6"/>
    </row>
    <row r="390" ht="19.5" customHeight="1" outlineLevel="1" spans="1:15">
      <c r="A390" s="2">
        <v>21206</v>
      </c>
      <c r="B390" s="2"/>
      <c r="C390" s="2" t="s">
        <v>464</v>
      </c>
      <c r="D390" s="2">
        <v>6931</v>
      </c>
      <c r="E390" s="2">
        <v>172</v>
      </c>
      <c r="F390" s="2">
        <v>658</v>
      </c>
      <c r="G390" s="2">
        <v>658</v>
      </c>
      <c r="H390" s="2">
        <v>382.56</v>
      </c>
      <c r="I390" s="2">
        <v>100</v>
      </c>
      <c r="J390" s="2">
        <v>-6273</v>
      </c>
      <c r="K390" s="2">
        <v>-90.51</v>
      </c>
      <c r="L390" s="2">
        <v>164</v>
      </c>
      <c r="M390" s="2">
        <v>-8</v>
      </c>
      <c r="N390" s="2">
        <v>-4.65</v>
      </c>
      <c r="O390" s="6"/>
    </row>
    <row r="391" ht="19.5" customHeight="1" outlineLevel="2" spans="1:15">
      <c r="A391" s="2">
        <v>2120601</v>
      </c>
      <c r="B391" s="2">
        <v>1</v>
      </c>
      <c r="C391" s="2" t="s">
        <v>465</v>
      </c>
      <c r="D391" s="2">
        <v>6931</v>
      </c>
      <c r="E391" s="2">
        <v>172</v>
      </c>
      <c r="F391" s="2">
        <v>658</v>
      </c>
      <c r="G391" s="2">
        <v>658</v>
      </c>
      <c r="H391" s="2">
        <v>382.56</v>
      </c>
      <c r="I391" s="2">
        <v>100</v>
      </c>
      <c r="J391" s="2">
        <v>-6273</v>
      </c>
      <c r="K391" s="2">
        <v>-90.51</v>
      </c>
      <c r="L391" s="2">
        <v>164</v>
      </c>
      <c r="M391" s="2">
        <v>-8</v>
      </c>
      <c r="N391" s="2">
        <v>-4.65</v>
      </c>
      <c r="O391" s="6"/>
    </row>
    <row r="392" ht="19.5" customHeight="1" outlineLevel="1" spans="1:15">
      <c r="A392" s="2">
        <v>21299</v>
      </c>
      <c r="B392" s="2"/>
      <c r="C392" s="2" t="s">
        <v>466</v>
      </c>
      <c r="D392" s="2">
        <v>409</v>
      </c>
      <c r="E392" s="2">
        <v>49</v>
      </c>
      <c r="F392" s="2">
        <v>284</v>
      </c>
      <c r="G392" s="2">
        <v>122</v>
      </c>
      <c r="H392" s="2">
        <v>248.98</v>
      </c>
      <c r="I392" s="2">
        <v>42.96</v>
      </c>
      <c r="J392" s="2">
        <v>-287</v>
      </c>
      <c r="K392" s="2">
        <v>-70.17</v>
      </c>
      <c r="L392" s="2">
        <v>162</v>
      </c>
      <c r="M392" s="2">
        <v>113</v>
      </c>
      <c r="N392" s="2">
        <v>230.61</v>
      </c>
      <c r="O392" s="6"/>
    </row>
    <row r="393" ht="19.5" customHeight="1" outlineLevel="2" spans="1:15">
      <c r="A393" s="2">
        <v>2129999</v>
      </c>
      <c r="B393" s="2">
        <v>1</v>
      </c>
      <c r="C393" s="2" t="s">
        <v>467</v>
      </c>
      <c r="D393" s="2">
        <v>409</v>
      </c>
      <c r="E393" s="2">
        <v>49</v>
      </c>
      <c r="F393" s="2">
        <v>284</v>
      </c>
      <c r="G393" s="2">
        <v>122</v>
      </c>
      <c r="H393" s="2">
        <v>248.98</v>
      </c>
      <c r="I393" s="2">
        <v>42.96</v>
      </c>
      <c r="J393" s="2">
        <v>-287</v>
      </c>
      <c r="K393" s="2">
        <v>-70.17</v>
      </c>
      <c r="L393" s="2">
        <v>162</v>
      </c>
      <c r="M393" s="2">
        <v>113</v>
      </c>
      <c r="N393" s="2">
        <v>230.61</v>
      </c>
      <c r="O393" s="6"/>
    </row>
    <row r="394" ht="19.5" customHeight="1" spans="1:15">
      <c r="A394" s="2">
        <v>213</v>
      </c>
      <c r="B394" s="2"/>
      <c r="C394" s="2" t="s">
        <v>468</v>
      </c>
      <c r="D394" s="2">
        <v>40684</v>
      </c>
      <c r="E394" s="2">
        <v>40002</v>
      </c>
      <c r="F394" s="2">
        <v>50098</v>
      </c>
      <c r="G394" s="2">
        <v>44267</v>
      </c>
      <c r="H394" s="2">
        <v>110.66</v>
      </c>
      <c r="I394" s="2">
        <v>88.36</v>
      </c>
      <c r="J394" s="2">
        <v>3583</v>
      </c>
      <c r="K394" s="2">
        <v>8.81</v>
      </c>
      <c r="L394" s="2">
        <v>42606</v>
      </c>
      <c r="M394" s="2">
        <v>2604</v>
      </c>
      <c r="N394" s="2">
        <v>6.51</v>
      </c>
      <c r="O394" s="6"/>
    </row>
    <row r="395" ht="19.5" customHeight="1" outlineLevel="1" spans="1:15">
      <c r="A395" s="2">
        <v>21301</v>
      </c>
      <c r="B395" s="2"/>
      <c r="C395" s="2" t="s">
        <v>469</v>
      </c>
      <c r="D395" s="2">
        <v>15132</v>
      </c>
      <c r="E395" s="2">
        <v>9209</v>
      </c>
      <c r="F395" s="2">
        <v>19340</v>
      </c>
      <c r="G395" s="2">
        <v>15412</v>
      </c>
      <c r="H395" s="2">
        <v>167.36</v>
      </c>
      <c r="I395" s="2">
        <v>79.69</v>
      </c>
      <c r="J395" s="2">
        <v>280</v>
      </c>
      <c r="K395" s="2">
        <v>1.85</v>
      </c>
      <c r="L395" s="2">
        <v>15135</v>
      </c>
      <c r="M395" s="2">
        <v>5926</v>
      </c>
      <c r="N395" s="2">
        <v>64.35</v>
      </c>
      <c r="O395" s="6"/>
    </row>
    <row r="396" ht="19.5" customHeight="1" outlineLevel="2" spans="1:15">
      <c r="A396" s="2">
        <v>2130101</v>
      </c>
      <c r="B396" s="2">
        <v>1</v>
      </c>
      <c r="C396" s="2" t="s">
        <v>159</v>
      </c>
      <c r="D396" s="2">
        <v>2213</v>
      </c>
      <c r="E396" s="2">
        <v>2298</v>
      </c>
      <c r="F396" s="2">
        <v>2108</v>
      </c>
      <c r="G396" s="2">
        <v>2108</v>
      </c>
      <c r="H396" s="2">
        <v>91.73</v>
      </c>
      <c r="I396" s="2">
        <v>100</v>
      </c>
      <c r="J396" s="2">
        <v>-105</v>
      </c>
      <c r="K396" s="2">
        <v>-4.74</v>
      </c>
      <c r="L396" s="2">
        <v>2204</v>
      </c>
      <c r="M396" s="2">
        <v>-94</v>
      </c>
      <c r="N396" s="2">
        <v>-4.09</v>
      </c>
      <c r="O396" s="6"/>
    </row>
    <row r="397" ht="19.5" customHeight="1" outlineLevel="2" spans="1:15">
      <c r="A397" s="2">
        <v>2130102</v>
      </c>
      <c r="B397" s="2">
        <v>1</v>
      </c>
      <c r="C397" s="2" t="s">
        <v>160</v>
      </c>
      <c r="D397" s="2">
        <v>52</v>
      </c>
      <c r="E397" s="2">
        <v>150</v>
      </c>
      <c r="F397" s="2">
        <v>55</v>
      </c>
      <c r="G397" s="2">
        <v>55</v>
      </c>
      <c r="H397" s="2">
        <v>36.67</v>
      </c>
      <c r="I397" s="2">
        <v>100</v>
      </c>
      <c r="J397" s="2">
        <v>3</v>
      </c>
      <c r="K397" s="2">
        <v>5.77</v>
      </c>
      <c r="L397" s="2">
        <v>38</v>
      </c>
      <c r="M397" s="2">
        <v>-112</v>
      </c>
      <c r="N397" s="2">
        <v>-74.67</v>
      </c>
      <c r="O397" s="6"/>
    </row>
    <row r="398" ht="19.5" customHeight="1" outlineLevel="2" spans="1:15">
      <c r="A398" s="2">
        <v>2130104</v>
      </c>
      <c r="B398" s="2">
        <v>1</v>
      </c>
      <c r="C398" s="2" t="s">
        <v>173</v>
      </c>
      <c r="D398" s="2">
        <v>608</v>
      </c>
      <c r="E398" s="2">
        <v>608</v>
      </c>
      <c r="F398" s="2">
        <v>630</v>
      </c>
      <c r="G398" s="2">
        <v>630</v>
      </c>
      <c r="H398" s="2">
        <v>103.62</v>
      </c>
      <c r="I398" s="2">
        <v>100</v>
      </c>
      <c r="J398" s="2">
        <v>22</v>
      </c>
      <c r="K398" s="2">
        <v>3.62</v>
      </c>
      <c r="L398" s="2">
        <v>562</v>
      </c>
      <c r="M398" s="2">
        <v>-46</v>
      </c>
      <c r="N398" s="2">
        <v>-7.57</v>
      </c>
      <c r="O398" s="6"/>
    </row>
    <row r="399" ht="19.5" customHeight="1" outlineLevel="2" spans="1:15">
      <c r="A399" s="2">
        <v>2130106</v>
      </c>
      <c r="B399" s="2">
        <v>1</v>
      </c>
      <c r="C399" s="2" t="s">
        <v>470</v>
      </c>
      <c r="D399" s="2">
        <v>2561</v>
      </c>
      <c r="E399" s="2">
        <v>240</v>
      </c>
      <c r="F399" s="2">
        <v>1987</v>
      </c>
      <c r="G399" s="2">
        <v>1789</v>
      </c>
      <c r="H399" s="2">
        <v>745.42</v>
      </c>
      <c r="I399" s="2">
        <v>90.04</v>
      </c>
      <c r="J399" s="2">
        <v>-772</v>
      </c>
      <c r="K399" s="2">
        <v>-30.14</v>
      </c>
      <c r="L399" s="2">
        <v>400</v>
      </c>
      <c r="M399" s="2">
        <v>160</v>
      </c>
      <c r="N399" s="2">
        <v>66.67</v>
      </c>
      <c r="O399" s="6"/>
    </row>
    <row r="400" ht="19.5" customHeight="1" outlineLevel="2" spans="1:15">
      <c r="A400" s="2">
        <v>2130108</v>
      </c>
      <c r="B400" s="2">
        <v>1</v>
      </c>
      <c r="C400" s="2" t="s">
        <v>471</v>
      </c>
      <c r="D400" s="2">
        <v>141</v>
      </c>
      <c r="E400" s="2">
        <v>198</v>
      </c>
      <c r="F400" s="2">
        <v>444</v>
      </c>
      <c r="G400" s="2">
        <v>444</v>
      </c>
      <c r="H400" s="2">
        <v>224.24</v>
      </c>
      <c r="I400" s="2">
        <v>100</v>
      </c>
      <c r="J400" s="2">
        <v>303</v>
      </c>
      <c r="K400" s="2">
        <v>214.89</v>
      </c>
      <c r="L400" s="2">
        <v>461</v>
      </c>
      <c r="M400" s="2">
        <v>263</v>
      </c>
      <c r="N400" s="2">
        <v>132.83</v>
      </c>
      <c r="O400" s="6"/>
    </row>
    <row r="401" ht="19.5" customHeight="1" outlineLevel="2" spans="1:15">
      <c r="A401" s="2">
        <v>2130109</v>
      </c>
      <c r="B401" s="2">
        <v>1</v>
      </c>
      <c r="C401" s="2" t="s">
        <v>472</v>
      </c>
      <c r="D401" s="2">
        <v>145</v>
      </c>
      <c r="E401" s="2">
        <v>19</v>
      </c>
      <c r="F401" s="2">
        <v>15</v>
      </c>
      <c r="G401" s="2">
        <v>15</v>
      </c>
      <c r="H401" s="2">
        <v>78.95</v>
      </c>
      <c r="I401" s="2">
        <v>100</v>
      </c>
      <c r="J401" s="2">
        <v>-130</v>
      </c>
      <c r="K401" s="2">
        <v>-89.66</v>
      </c>
      <c r="L401" s="2">
        <v>35</v>
      </c>
      <c r="M401" s="2">
        <v>16</v>
      </c>
      <c r="N401" s="2">
        <v>84.21</v>
      </c>
      <c r="O401" s="6"/>
    </row>
    <row r="402" ht="19.5" customHeight="1" outlineLevel="2" spans="1:15">
      <c r="A402" s="2">
        <v>2130110</v>
      </c>
      <c r="B402" s="2">
        <v>1</v>
      </c>
      <c r="C402" s="2" t="s">
        <v>473</v>
      </c>
      <c r="D402" s="2">
        <v>9</v>
      </c>
      <c r="E402" s="2">
        <v>3</v>
      </c>
      <c r="F402" s="2">
        <v>1</v>
      </c>
      <c r="G402" s="2">
        <v>1</v>
      </c>
      <c r="H402" s="2">
        <v>33.33</v>
      </c>
      <c r="I402" s="2">
        <v>100</v>
      </c>
      <c r="J402" s="2">
        <v>-8</v>
      </c>
      <c r="K402" s="2">
        <v>-88.89</v>
      </c>
      <c r="L402" s="2">
        <v>2</v>
      </c>
      <c r="M402" s="2">
        <v>-1</v>
      </c>
      <c r="N402" s="2">
        <v>-33.33</v>
      </c>
      <c r="O402" s="6"/>
    </row>
    <row r="403" ht="19.5" customHeight="1" outlineLevel="2" spans="1:15">
      <c r="A403" s="2">
        <v>2130111</v>
      </c>
      <c r="B403" s="2">
        <v>1</v>
      </c>
      <c r="C403" s="2" t="s">
        <v>474</v>
      </c>
      <c r="D403" s="2">
        <v>0</v>
      </c>
      <c r="E403" s="2">
        <v>3</v>
      </c>
      <c r="F403" s="2">
        <v>4</v>
      </c>
      <c r="G403" s="2">
        <v>4</v>
      </c>
      <c r="H403" s="2">
        <v>133.33</v>
      </c>
      <c r="I403" s="2">
        <v>100</v>
      </c>
      <c r="J403" s="2">
        <v>4</v>
      </c>
      <c r="K403" s="2" t="s">
        <v>163</v>
      </c>
      <c r="L403" s="2">
        <v>1</v>
      </c>
      <c r="M403" s="2">
        <v>-2</v>
      </c>
      <c r="N403" s="2">
        <v>-66.67</v>
      </c>
      <c r="O403" s="6"/>
    </row>
    <row r="404" ht="19.5" customHeight="1" outlineLevel="2" spans="1:15">
      <c r="A404" s="2">
        <v>2130112</v>
      </c>
      <c r="B404" s="2">
        <v>1</v>
      </c>
      <c r="C404" s="2" t="s">
        <v>475</v>
      </c>
      <c r="D404" s="2">
        <v>30</v>
      </c>
      <c r="E404" s="2">
        <v>30</v>
      </c>
      <c r="F404" s="2">
        <v>35</v>
      </c>
      <c r="G404" s="2">
        <v>35</v>
      </c>
      <c r="H404" s="2">
        <v>116.67</v>
      </c>
      <c r="I404" s="2">
        <v>100</v>
      </c>
      <c r="J404" s="2">
        <v>5</v>
      </c>
      <c r="K404" s="2">
        <v>16.67</v>
      </c>
      <c r="L404" s="2">
        <v>10</v>
      </c>
      <c r="M404" s="2">
        <v>-20</v>
      </c>
      <c r="N404" s="2">
        <v>-66.67</v>
      </c>
      <c r="O404" s="6"/>
    </row>
    <row r="405" ht="19.5" customHeight="1" outlineLevel="2" spans="1:15">
      <c r="A405" s="2">
        <v>2130119</v>
      </c>
      <c r="B405" s="2">
        <v>1</v>
      </c>
      <c r="C405" s="2" t="s">
        <v>476</v>
      </c>
      <c r="D405" s="2">
        <v>2</v>
      </c>
      <c r="E405" s="2">
        <v>0</v>
      </c>
      <c r="F405" s="2">
        <v>0</v>
      </c>
      <c r="G405" s="2">
        <v>0</v>
      </c>
      <c r="H405" s="2" t="s">
        <v>163</v>
      </c>
      <c r="I405" s="2" t="s">
        <v>163</v>
      </c>
      <c r="J405" s="2">
        <v>-2</v>
      </c>
      <c r="K405" s="2">
        <v>-100</v>
      </c>
      <c r="L405" s="2">
        <v>0</v>
      </c>
      <c r="M405" s="2">
        <v>0</v>
      </c>
      <c r="N405" s="2" t="s">
        <v>163</v>
      </c>
      <c r="O405" s="6"/>
    </row>
    <row r="406" ht="19.5" customHeight="1" outlineLevel="2" spans="1:15">
      <c r="A406" s="2">
        <v>2130121</v>
      </c>
      <c r="B406" s="2">
        <v>1</v>
      </c>
      <c r="C406" s="2" t="s">
        <v>477</v>
      </c>
      <c r="D406" s="2">
        <v>21</v>
      </c>
      <c r="E406" s="2">
        <v>0</v>
      </c>
      <c r="F406" s="2">
        <v>0</v>
      </c>
      <c r="G406" s="2">
        <v>0</v>
      </c>
      <c r="H406" s="2" t="s">
        <v>163</v>
      </c>
      <c r="I406" s="2" t="s">
        <v>163</v>
      </c>
      <c r="J406" s="2">
        <v>-21</v>
      </c>
      <c r="K406" s="2">
        <v>-100</v>
      </c>
      <c r="L406" s="2">
        <v>0</v>
      </c>
      <c r="M406" s="2">
        <v>0</v>
      </c>
      <c r="N406" s="2" t="s">
        <v>163</v>
      </c>
      <c r="O406" s="6"/>
    </row>
    <row r="407" ht="19.5" customHeight="1" outlineLevel="2" spans="1:15">
      <c r="A407" s="2">
        <v>2130122</v>
      </c>
      <c r="B407" s="2">
        <v>1</v>
      </c>
      <c r="C407" s="2" t="s">
        <v>478</v>
      </c>
      <c r="D407" s="2">
        <v>2004</v>
      </c>
      <c r="E407" s="2">
        <v>640</v>
      </c>
      <c r="F407" s="2">
        <v>6131</v>
      </c>
      <c r="G407" s="2">
        <v>5938</v>
      </c>
      <c r="H407" s="2">
        <v>927.81</v>
      </c>
      <c r="I407" s="2">
        <v>96.85</v>
      </c>
      <c r="J407" s="2">
        <v>3934</v>
      </c>
      <c r="K407" s="2">
        <v>196.31</v>
      </c>
      <c r="L407" s="2">
        <v>2009</v>
      </c>
      <c r="M407" s="2">
        <v>1369</v>
      </c>
      <c r="N407" s="2">
        <v>213.91</v>
      </c>
      <c r="O407" s="6"/>
    </row>
    <row r="408" ht="19.5" customHeight="1" outlineLevel="2" spans="1:15">
      <c r="A408" s="2">
        <v>2130124</v>
      </c>
      <c r="B408" s="2">
        <v>1</v>
      </c>
      <c r="C408" s="2" t="s">
        <v>479</v>
      </c>
      <c r="D408" s="2">
        <v>0</v>
      </c>
      <c r="E408" s="2">
        <v>65</v>
      </c>
      <c r="F408" s="2">
        <v>9</v>
      </c>
      <c r="G408" s="2">
        <v>9</v>
      </c>
      <c r="H408" s="2">
        <v>13.85</v>
      </c>
      <c r="I408" s="2">
        <v>100</v>
      </c>
      <c r="J408" s="2">
        <v>9</v>
      </c>
      <c r="K408" s="2" t="s">
        <v>163</v>
      </c>
      <c r="L408" s="2">
        <v>0</v>
      </c>
      <c r="M408" s="2">
        <v>-65</v>
      </c>
      <c r="N408" s="2">
        <v>-100</v>
      </c>
      <c r="O408" s="6"/>
    </row>
    <row r="409" ht="19.5" hidden="1" customHeight="1" outlineLevel="2" spans="1:15">
      <c r="A409" s="2">
        <v>2130125</v>
      </c>
      <c r="B409" s="2">
        <v>1</v>
      </c>
      <c r="C409" s="2" t="s">
        <v>480</v>
      </c>
      <c r="D409" s="2">
        <v>0</v>
      </c>
      <c r="E409" s="2">
        <v>0</v>
      </c>
      <c r="F409" s="2">
        <v>0</v>
      </c>
      <c r="G409" s="2">
        <v>0</v>
      </c>
      <c r="H409" s="2" t="s">
        <v>163</v>
      </c>
      <c r="I409" s="2" t="s">
        <v>163</v>
      </c>
      <c r="J409" s="2">
        <v>0</v>
      </c>
      <c r="K409" s="2" t="s">
        <v>163</v>
      </c>
      <c r="L409" s="2">
        <v>0</v>
      </c>
      <c r="M409" s="2">
        <v>0</v>
      </c>
      <c r="N409" s="2" t="s">
        <v>163</v>
      </c>
      <c r="O409" s="6"/>
    </row>
    <row r="410" ht="19.5" customHeight="1" outlineLevel="2" spans="1:15">
      <c r="A410" s="2">
        <v>2130126</v>
      </c>
      <c r="B410" s="2">
        <v>1</v>
      </c>
      <c r="C410" s="2" t="s">
        <v>481</v>
      </c>
      <c r="D410" s="2">
        <v>431</v>
      </c>
      <c r="E410" s="2">
        <v>718</v>
      </c>
      <c r="F410" s="2">
        <v>1503</v>
      </c>
      <c r="G410" s="2">
        <v>1000</v>
      </c>
      <c r="H410" s="2">
        <v>139.28</v>
      </c>
      <c r="I410" s="2">
        <v>66.53</v>
      </c>
      <c r="J410" s="2">
        <v>569</v>
      </c>
      <c r="K410" s="2">
        <v>132.02</v>
      </c>
      <c r="L410" s="2">
        <v>1215</v>
      </c>
      <c r="M410" s="2">
        <v>497</v>
      </c>
      <c r="N410" s="2">
        <v>69.22</v>
      </c>
      <c r="O410" s="6"/>
    </row>
    <row r="411" ht="19.5" customHeight="1" outlineLevel="2" spans="1:15">
      <c r="A411" s="2">
        <v>2130135</v>
      </c>
      <c r="B411" s="2">
        <v>1</v>
      </c>
      <c r="C411" s="2" t="s">
        <v>482</v>
      </c>
      <c r="D411" s="2">
        <v>199</v>
      </c>
      <c r="E411" s="2">
        <v>0</v>
      </c>
      <c r="F411" s="2">
        <v>163</v>
      </c>
      <c r="G411" s="2">
        <v>163</v>
      </c>
      <c r="H411" s="2" t="s">
        <v>163</v>
      </c>
      <c r="I411" s="2">
        <v>100</v>
      </c>
      <c r="J411" s="2">
        <v>-36</v>
      </c>
      <c r="K411" s="2">
        <v>-18.09</v>
      </c>
      <c r="L411" s="2">
        <v>0</v>
      </c>
      <c r="M411" s="2">
        <v>0</v>
      </c>
      <c r="N411" s="2" t="s">
        <v>163</v>
      </c>
      <c r="O411" s="6"/>
    </row>
    <row r="412" ht="19.5" customHeight="1" outlineLevel="2" spans="1:15">
      <c r="A412" s="2">
        <v>2130142</v>
      </c>
      <c r="B412" s="2">
        <v>1</v>
      </c>
      <c r="C412" s="2" t="s">
        <v>483</v>
      </c>
      <c r="D412" s="2">
        <v>6644</v>
      </c>
      <c r="E412" s="2">
        <v>0</v>
      </c>
      <c r="F412" s="2">
        <v>2097</v>
      </c>
      <c r="G412" s="2">
        <v>308</v>
      </c>
      <c r="H412" s="2" t="s">
        <v>163</v>
      </c>
      <c r="I412" s="2">
        <v>14.69</v>
      </c>
      <c r="J412" s="2">
        <v>-6336</v>
      </c>
      <c r="K412" s="2">
        <v>-95.36</v>
      </c>
      <c r="L412" s="2">
        <v>1789</v>
      </c>
      <c r="M412" s="2">
        <v>1789</v>
      </c>
      <c r="N412" s="2" t="s">
        <v>163</v>
      </c>
      <c r="O412" s="6"/>
    </row>
    <row r="413" ht="19.5" customHeight="1" outlineLevel="2" spans="1:15">
      <c r="A413" s="2">
        <v>2130148</v>
      </c>
      <c r="B413" s="2">
        <v>1</v>
      </c>
      <c r="C413" s="2" t="s">
        <v>484</v>
      </c>
      <c r="D413" s="2">
        <v>0</v>
      </c>
      <c r="E413" s="2">
        <v>400</v>
      </c>
      <c r="F413" s="2">
        <v>0</v>
      </c>
      <c r="G413" s="2">
        <v>0</v>
      </c>
      <c r="H413" s="2">
        <v>0</v>
      </c>
      <c r="I413" s="2" t="s">
        <v>163</v>
      </c>
      <c r="J413" s="2">
        <v>0</v>
      </c>
      <c r="K413" s="2" t="s">
        <v>163</v>
      </c>
      <c r="L413" s="2">
        <v>0</v>
      </c>
      <c r="M413" s="2">
        <v>-400</v>
      </c>
      <c r="N413" s="2">
        <v>-100</v>
      </c>
      <c r="O413" s="6"/>
    </row>
    <row r="414" ht="19.5" customHeight="1" outlineLevel="2" spans="1:15">
      <c r="A414" s="2">
        <v>2130152</v>
      </c>
      <c r="B414" s="2">
        <v>1</v>
      </c>
      <c r="C414" s="2" t="s">
        <v>485</v>
      </c>
      <c r="D414" s="2">
        <v>9</v>
      </c>
      <c r="E414" s="2">
        <v>0</v>
      </c>
      <c r="F414" s="2">
        <v>23</v>
      </c>
      <c r="G414" s="2">
        <v>23</v>
      </c>
      <c r="H414" s="2" t="s">
        <v>163</v>
      </c>
      <c r="I414" s="2">
        <v>100</v>
      </c>
      <c r="J414" s="2">
        <v>14</v>
      </c>
      <c r="K414" s="2">
        <v>155.56</v>
      </c>
      <c r="L414" s="2">
        <v>0</v>
      </c>
      <c r="M414" s="2">
        <v>0</v>
      </c>
      <c r="N414" s="2" t="s">
        <v>163</v>
      </c>
      <c r="O414" s="6"/>
    </row>
    <row r="415" ht="19.5" customHeight="1" outlineLevel="2" spans="1:15">
      <c r="A415" s="2">
        <v>2130153</v>
      </c>
      <c r="B415" s="2">
        <v>1</v>
      </c>
      <c r="C415" s="2" t="s">
        <v>486</v>
      </c>
      <c r="D415" s="2">
        <v>0</v>
      </c>
      <c r="E415" s="2">
        <v>3046</v>
      </c>
      <c r="F415" s="2">
        <v>669</v>
      </c>
      <c r="G415" s="2">
        <v>49</v>
      </c>
      <c r="H415" s="2">
        <v>1.61</v>
      </c>
      <c r="I415" s="2">
        <v>7.32</v>
      </c>
      <c r="J415" s="2">
        <v>49</v>
      </c>
      <c r="K415" s="2" t="s">
        <v>163</v>
      </c>
      <c r="L415" s="2">
        <v>2345</v>
      </c>
      <c r="M415" s="2">
        <v>-701</v>
      </c>
      <c r="N415" s="2">
        <v>-23.01</v>
      </c>
      <c r="O415" s="6"/>
    </row>
    <row r="416" ht="19.5" customHeight="1" outlineLevel="2" spans="1:15">
      <c r="A416" s="2">
        <v>2130199</v>
      </c>
      <c r="B416" s="2">
        <v>1</v>
      </c>
      <c r="C416" s="2" t="s">
        <v>487</v>
      </c>
      <c r="D416" s="2">
        <v>63</v>
      </c>
      <c r="E416" s="2">
        <v>791</v>
      </c>
      <c r="F416" s="2">
        <v>3466</v>
      </c>
      <c r="G416" s="2">
        <v>2841</v>
      </c>
      <c r="H416" s="2">
        <v>359.17</v>
      </c>
      <c r="I416" s="2">
        <v>81.97</v>
      </c>
      <c r="J416" s="2">
        <v>2778</v>
      </c>
      <c r="K416" s="2">
        <v>4409.52</v>
      </c>
      <c r="L416" s="2">
        <v>639</v>
      </c>
      <c r="M416" s="2">
        <v>-152</v>
      </c>
      <c r="N416" s="2">
        <v>-19.22</v>
      </c>
      <c r="O416" s="6"/>
    </row>
    <row r="417" ht="19.5" customHeight="1" outlineLevel="1" spans="1:15">
      <c r="A417" s="2">
        <v>21302</v>
      </c>
      <c r="B417" s="2"/>
      <c r="C417" s="2" t="s">
        <v>488</v>
      </c>
      <c r="D417" s="2">
        <v>1652</v>
      </c>
      <c r="E417" s="2">
        <v>2731</v>
      </c>
      <c r="F417" s="2">
        <v>1780</v>
      </c>
      <c r="G417" s="2">
        <v>1192</v>
      </c>
      <c r="H417" s="2">
        <v>43.65</v>
      </c>
      <c r="I417" s="2">
        <v>66.97</v>
      </c>
      <c r="J417" s="2">
        <v>-460</v>
      </c>
      <c r="K417" s="2">
        <v>-27.85</v>
      </c>
      <c r="L417" s="2">
        <v>1900</v>
      </c>
      <c r="M417" s="2">
        <v>-831</v>
      </c>
      <c r="N417" s="2">
        <v>-30.43</v>
      </c>
      <c r="O417" s="6"/>
    </row>
    <row r="418" ht="19.5" customHeight="1" outlineLevel="2" spans="1:15">
      <c r="A418" s="2">
        <v>2130201</v>
      </c>
      <c r="B418" s="2">
        <v>1</v>
      </c>
      <c r="C418" s="2" t="s">
        <v>159</v>
      </c>
      <c r="D418" s="2">
        <v>392</v>
      </c>
      <c r="E418" s="2">
        <v>490</v>
      </c>
      <c r="F418" s="2">
        <v>511</v>
      </c>
      <c r="G418" s="2">
        <v>511</v>
      </c>
      <c r="H418" s="2">
        <v>104.29</v>
      </c>
      <c r="I418" s="2">
        <v>100</v>
      </c>
      <c r="J418" s="2">
        <v>119</v>
      </c>
      <c r="K418" s="2">
        <v>30.36</v>
      </c>
      <c r="L418" s="2">
        <v>494</v>
      </c>
      <c r="M418" s="2">
        <v>4</v>
      </c>
      <c r="N418" s="2">
        <v>0.82</v>
      </c>
      <c r="O418" s="6"/>
    </row>
    <row r="419" ht="19.5" customHeight="1" outlineLevel="2" spans="1:15">
      <c r="A419" s="2">
        <v>2130202</v>
      </c>
      <c r="B419" s="2">
        <v>1</v>
      </c>
      <c r="C419" s="2" t="s">
        <v>160</v>
      </c>
      <c r="D419" s="2">
        <v>41</v>
      </c>
      <c r="E419" s="2">
        <v>30</v>
      </c>
      <c r="F419" s="2">
        <v>30</v>
      </c>
      <c r="G419" s="2">
        <v>30</v>
      </c>
      <c r="H419" s="2">
        <v>100</v>
      </c>
      <c r="I419" s="2">
        <v>100</v>
      </c>
      <c r="J419" s="2">
        <v>-11</v>
      </c>
      <c r="K419" s="2">
        <v>-26.83</v>
      </c>
      <c r="L419" s="2">
        <v>51</v>
      </c>
      <c r="M419" s="2">
        <v>21</v>
      </c>
      <c r="N419" s="2">
        <v>70</v>
      </c>
      <c r="O419" s="6"/>
    </row>
    <row r="420" ht="19.5" customHeight="1" outlineLevel="2" spans="1:15">
      <c r="A420" s="2">
        <v>2130204</v>
      </c>
      <c r="B420" s="2">
        <v>1</v>
      </c>
      <c r="C420" s="2" t="s">
        <v>489</v>
      </c>
      <c r="D420" s="2">
        <v>5</v>
      </c>
      <c r="E420" s="2">
        <v>0</v>
      </c>
      <c r="F420" s="2">
        <v>0</v>
      </c>
      <c r="G420" s="2">
        <v>0</v>
      </c>
      <c r="H420" s="2" t="s">
        <v>163</v>
      </c>
      <c r="I420" s="2" t="s">
        <v>163</v>
      </c>
      <c r="J420" s="2">
        <v>-5</v>
      </c>
      <c r="K420" s="2">
        <v>-100</v>
      </c>
      <c r="L420" s="2">
        <v>0</v>
      </c>
      <c r="M420" s="2">
        <v>0</v>
      </c>
      <c r="N420" s="2" t="s">
        <v>163</v>
      </c>
      <c r="O420" s="6"/>
    </row>
    <row r="421" ht="19.5" customHeight="1" outlineLevel="2" spans="1:15">
      <c r="A421" s="2">
        <v>2130205</v>
      </c>
      <c r="B421" s="2">
        <v>1</v>
      </c>
      <c r="C421" s="2" t="s">
        <v>490</v>
      </c>
      <c r="D421" s="2">
        <v>30</v>
      </c>
      <c r="E421" s="2">
        <v>573</v>
      </c>
      <c r="F421" s="2">
        <v>330</v>
      </c>
      <c r="G421" s="2">
        <v>237</v>
      </c>
      <c r="H421" s="2">
        <v>41.36</v>
      </c>
      <c r="I421" s="2">
        <v>71.82</v>
      </c>
      <c r="J421" s="2">
        <v>207</v>
      </c>
      <c r="K421" s="2">
        <v>690</v>
      </c>
      <c r="L421" s="2">
        <v>112</v>
      </c>
      <c r="M421" s="2">
        <v>-461</v>
      </c>
      <c r="N421" s="2">
        <v>-80.45</v>
      </c>
      <c r="O421" s="6"/>
    </row>
    <row r="422" ht="19.5" hidden="1" customHeight="1" outlineLevel="2" spans="1:15">
      <c r="A422" s="2">
        <v>2130206</v>
      </c>
      <c r="B422" s="2">
        <v>1</v>
      </c>
      <c r="C422" s="2" t="s">
        <v>491</v>
      </c>
      <c r="D422" s="2">
        <v>0</v>
      </c>
      <c r="E422" s="2">
        <v>0</v>
      </c>
      <c r="F422" s="2">
        <v>0</v>
      </c>
      <c r="G422" s="2">
        <v>0</v>
      </c>
      <c r="H422" s="2" t="s">
        <v>163</v>
      </c>
      <c r="I422" s="2" t="s">
        <v>163</v>
      </c>
      <c r="J422" s="2">
        <v>0</v>
      </c>
      <c r="K422" s="2" t="s">
        <v>163</v>
      </c>
      <c r="L422" s="2">
        <v>0</v>
      </c>
      <c r="M422" s="2">
        <v>0</v>
      </c>
      <c r="N422" s="2" t="s">
        <v>163</v>
      </c>
      <c r="O422" s="6"/>
    </row>
    <row r="423" ht="19.5" customHeight="1" outlineLevel="2" spans="1:15">
      <c r="A423" s="2">
        <v>2130209</v>
      </c>
      <c r="B423" s="2">
        <v>1</v>
      </c>
      <c r="C423" s="2" t="s">
        <v>492</v>
      </c>
      <c r="D423" s="2">
        <v>61</v>
      </c>
      <c r="E423" s="2">
        <v>103</v>
      </c>
      <c r="F423" s="2">
        <v>184</v>
      </c>
      <c r="G423" s="2">
        <v>184</v>
      </c>
      <c r="H423" s="2">
        <v>178.64</v>
      </c>
      <c r="I423" s="2">
        <v>100</v>
      </c>
      <c r="J423" s="2">
        <v>123</v>
      </c>
      <c r="K423" s="2">
        <v>201.64</v>
      </c>
      <c r="L423" s="2">
        <v>0</v>
      </c>
      <c r="M423" s="2">
        <v>-103</v>
      </c>
      <c r="N423" s="2">
        <v>-100</v>
      </c>
      <c r="O423" s="6"/>
    </row>
    <row r="424" ht="19.5" customHeight="1" outlineLevel="2" spans="1:15">
      <c r="A424" s="2">
        <v>2130211</v>
      </c>
      <c r="B424" s="2">
        <v>1</v>
      </c>
      <c r="C424" s="2" t="s">
        <v>493</v>
      </c>
      <c r="D424" s="2">
        <v>67</v>
      </c>
      <c r="E424" s="2">
        <v>0</v>
      </c>
      <c r="F424" s="2">
        <v>0</v>
      </c>
      <c r="G424" s="2">
        <v>0</v>
      </c>
      <c r="H424" s="2" t="s">
        <v>163</v>
      </c>
      <c r="I424" s="2" t="s">
        <v>163</v>
      </c>
      <c r="J424" s="2">
        <v>-67</v>
      </c>
      <c r="K424" s="2">
        <v>-100</v>
      </c>
      <c r="L424" s="2">
        <v>0</v>
      </c>
      <c r="M424" s="2">
        <v>0</v>
      </c>
      <c r="N424" s="2" t="s">
        <v>163</v>
      </c>
      <c r="O424" s="6"/>
    </row>
    <row r="425" ht="19.5" customHeight="1" outlineLevel="2" spans="1:15">
      <c r="A425" s="2">
        <v>2130234</v>
      </c>
      <c r="B425" s="2">
        <v>1</v>
      </c>
      <c r="C425" s="2" t="s">
        <v>494</v>
      </c>
      <c r="D425" s="2">
        <v>9</v>
      </c>
      <c r="E425" s="2">
        <v>16</v>
      </c>
      <c r="F425" s="2">
        <v>6</v>
      </c>
      <c r="G425" s="2">
        <v>6</v>
      </c>
      <c r="H425" s="2">
        <v>37.5</v>
      </c>
      <c r="I425" s="2">
        <v>100</v>
      </c>
      <c r="J425" s="2">
        <v>-3</v>
      </c>
      <c r="K425" s="2">
        <v>-33.33</v>
      </c>
      <c r="L425" s="2">
        <v>3</v>
      </c>
      <c r="M425" s="2">
        <v>-13</v>
      </c>
      <c r="N425" s="2">
        <v>-81.25</v>
      </c>
      <c r="O425" s="6"/>
    </row>
    <row r="426" ht="19.5" customHeight="1" outlineLevel="2" spans="1:15">
      <c r="A426" s="2">
        <v>2130299</v>
      </c>
      <c r="B426" s="2">
        <v>1</v>
      </c>
      <c r="C426" s="2" t="s">
        <v>495</v>
      </c>
      <c r="D426" s="2">
        <v>1047</v>
      </c>
      <c r="E426" s="2">
        <v>1519</v>
      </c>
      <c r="F426" s="2">
        <v>719</v>
      </c>
      <c r="G426" s="2">
        <v>224</v>
      </c>
      <c r="H426" s="2">
        <v>14.75</v>
      </c>
      <c r="I426" s="2">
        <v>31.15</v>
      </c>
      <c r="J426" s="2">
        <v>-823</v>
      </c>
      <c r="K426" s="2">
        <v>-78.61</v>
      </c>
      <c r="L426" s="2">
        <v>1240</v>
      </c>
      <c r="M426" s="2">
        <v>-279</v>
      </c>
      <c r="N426" s="2">
        <v>-18.37</v>
      </c>
      <c r="O426" s="6"/>
    </row>
    <row r="427" ht="19.5" customHeight="1" outlineLevel="1" spans="1:15">
      <c r="A427" s="2">
        <v>21303</v>
      </c>
      <c r="B427" s="2"/>
      <c r="C427" s="2" t="s">
        <v>496</v>
      </c>
      <c r="D427" s="2">
        <v>4036</v>
      </c>
      <c r="E427" s="2">
        <v>4803</v>
      </c>
      <c r="F427" s="2">
        <v>4726</v>
      </c>
      <c r="G427" s="2">
        <v>4674</v>
      </c>
      <c r="H427" s="2">
        <v>97.31</v>
      </c>
      <c r="I427" s="2">
        <v>98.9</v>
      </c>
      <c r="J427" s="2">
        <v>638</v>
      </c>
      <c r="K427" s="2">
        <v>15.81</v>
      </c>
      <c r="L427" s="2">
        <v>3551</v>
      </c>
      <c r="M427" s="2">
        <v>-1252</v>
      </c>
      <c r="N427" s="2">
        <v>-26.07</v>
      </c>
      <c r="O427" s="6"/>
    </row>
    <row r="428" ht="19.5" customHeight="1" outlineLevel="2" spans="1:15">
      <c r="A428" s="2">
        <v>2130301</v>
      </c>
      <c r="B428" s="2">
        <v>1</v>
      </c>
      <c r="C428" s="2" t="s">
        <v>159</v>
      </c>
      <c r="D428" s="2">
        <v>336</v>
      </c>
      <c r="E428" s="2">
        <v>362</v>
      </c>
      <c r="F428" s="2">
        <v>369</v>
      </c>
      <c r="G428" s="2">
        <v>369</v>
      </c>
      <c r="H428" s="2">
        <v>101.93</v>
      </c>
      <c r="I428" s="2">
        <v>100</v>
      </c>
      <c r="J428" s="2">
        <v>33</v>
      </c>
      <c r="K428" s="2">
        <v>9.82</v>
      </c>
      <c r="L428" s="2">
        <v>351</v>
      </c>
      <c r="M428" s="2">
        <v>-11</v>
      </c>
      <c r="N428" s="2">
        <v>-3.04</v>
      </c>
      <c r="O428" s="6"/>
    </row>
    <row r="429" ht="19.5" customHeight="1" outlineLevel="2" spans="1:15">
      <c r="A429" s="2">
        <v>2130302</v>
      </c>
      <c r="B429" s="2">
        <v>1</v>
      </c>
      <c r="C429" s="2" t="s">
        <v>160</v>
      </c>
      <c r="D429" s="2">
        <v>3</v>
      </c>
      <c r="E429" s="2">
        <v>6</v>
      </c>
      <c r="F429" s="2">
        <v>6</v>
      </c>
      <c r="G429" s="2">
        <v>6</v>
      </c>
      <c r="H429" s="2">
        <v>100</v>
      </c>
      <c r="I429" s="2">
        <v>100</v>
      </c>
      <c r="J429" s="2">
        <v>3</v>
      </c>
      <c r="K429" s="2">
        <v>100</v>
      </c>
      <c r="L429" s="2">
        <v>1</v>
      </c>
      <c r="M429" s="2">
        <v>-5</v>
      </c>
      <c r="N429" s="2">
        <v>-83.33</v>
      </c>
      <c r="O429" s="6"/>
    </row>
    <row r="430" ht="19.5" customHeight="1" outlineLevel="2" spans="1:15">
      <c r="A430" s="2">
        <v>2130305</v>
      </c>
      <c r="B430" s="2">
        <v>1</v>
      </c>
      <c r="C430" s="2" t="s">
        <v>497</v>
      </c>
      <c r="D430" s="2">
        <v>1652</v>
      </c>
      <c r="E430" s="2">
        <v>2046</v>
      </c>
      <c r="F430" s="2">
        <v>842</v>
      </c>
      <c r="G430" s="2">
        <v>842</v>
      </c>
      <c r="H430" s="2">
        <v>41.15</v>
      </c>
      <c r="I430" s="2">
        <v>100</v>
      </c>
      <c r="J430" s="2">
        <v>-810</v>
      </c>
      <c r="K430" s="2">
        <v>-49.03</v>
      </c>
      <c r="L430" s="2">
        <v>491</v>
      </c>
      <c r="M430" s="2">
        <v>-1555</v>
      </c>
      <c r="N430" s="2">
        <v>-76</v>
      </c>
      <c r="O430" s="6"/>
    </row>
    <row r="431" ht="19.5" customHeight="1" outlineLevel="2" spans="1:15">
      <c r="A431" s="2">
        <v>2130306</v>
      </c>
      <c r="B431" s="2">
        <v>1</v>
      </c>
      <c r="C431" s="2" t="s">
        <v>498</v>
      </c>
      <c r="D431" s="2">
        <v>755</v>
      </c>
      <c r="E431" s="2">
        <v>5</v>
      </c>
      <c r="F431" s="2">
        <v>175</v>
      </c>
      <c r="G431" s="2">
        <v>175</v>
      </c>
      <c r="H431" s="2">
        <v>3500</v>
      </c>
      <c r="I431" s="2">
        <v>100</v>
      </c>
      <c r="J431" s="2">
        <v>-580</v>
      </c>
      <c r="K431" s="2">
        <v>-76.82</v>
      </c>
      <c r="L431" s="2">
        <v>0</v>
      </c>
      <c r="M431" s="2">
        <v>-5</v>
      </c>
      <c r="N431" s="2">
        <v>-100</v>
      </c>
      <c r="O431" s="6"/>
    </row>
    <row r="432" ht="19.5" customHeight="1" outlineLevel="2" spans="1:15">
      <c r="A432" s="2">
        <v>2130308</v>
      </c>
      <c r="B432" s="2">
        <v>1</v>
      </c>
      <c r="C432" s="2" t="s">
        <v>499</v>
      </c>
      <c r="D432" s="2">
        <v>30</v>
      </c>
      <c r="E432" s="2">
        <v>91</v>
      </c>
      <c r="F432" s="2">
        <v>47</v>
      </c>
      <c r="G432" s="2">
        <v>47</v>
      </c>
      <c r="H432" s="2">
        <v>51.65</v>
      </c>
      <c r="I432" s="2">
        <v>100</v>
      </c>
      <c r="J432" s="2">
        <v>17</v>
      </c>
      <c r="K432" s="2">
        <v>56.67</v>
      </c>
      <c r="L432" s="2">
        <v>50</v>
      </c>
      <c r="M432" s="2">
        <v>-41</v>
      </c>
      <c r="N432" s="2">
        <v>-45.05</v>
      </c>
      <c r="O432" s="6"/>
    </row>
    <row r="433" ht="19.5" customHeight="1" outlineLevel="2" spans="1:15">
      <c r="A433" s="2">
        <v>2130309</v>
      </c>
      <c r="B433" s="2">
        <v>1</v>
      </c>
      <c r="C433" s="2" t="s">
        <v>500</v>
      </c>
      <c r="D433" s="2">
        <v>0</v>
      </c>
      <c r="E433" s="2">
        <v>12</v>
      </c>
      <c r="F433" s="2">
        <v>4</v>
      </c>
      <c r="G433" s="2">
        <v>4</v>
      </c>
      <c r="H433" s="2">
        <v>33.33</v>
      </c>
      <c r="I433" s="2">
        <v>100</v>
      </c>
      <c r="J433" s="2">
        <v>4</v>
      </c>
      <c r="K433" s="2" t="s">
        <v>163</v>
      </c>
      <c r="L433" s="2">
        <v>0</v>
      </c>
      <c r="M433" s="2">
        <v>-12</v>
      </c>
      <c r="N433" s="2">
        <v>-100</v>
      </c>
      <c r="O433" s="6"/>
    </row>
    <row r="434" ht="19.5" customHeight="1" outlineLevel="2" spans="1:15">
      <c r="A434" s="2">
        <v>2130310</v>
      </c>
      <c r="B434" s="2">
        <v>1</v>
      </c>
      <c r="C434" s="2" t="s">
        <v>501</v>
      </c>
      <c r="D434" s="2">
        <v>14</v>
      </c>
      <c r="E434" s="2">
        <v>20</v>
      </c>
      <c r="F434" s="2">
        <v>20</v>
      </c>
      <c r="G434" s="2">
        <v>20</v>
      </c>
      <c r="H434" s="2">
        <v>100</v>
      </c>
      <c r="I434" s="2">
        <v>100</v>
      </c>
      <c r="J434" s="2">
        <v>6</v>
      </c>
      <c r="K434" s="2">
        <v>42.86</v>
      </c>
      <c r="L434" s="2">
        <v>6</v>
      </c>
      <c r="M434" s="2">
        <v>-14</v>
      </c>
      <c r="N434" s="2">
        <v>-70</v>
      </c>
      <c r="O434" s="6"/>
    </row>
    <row r="435" ht="19.5" customHeight="1" outlineLevel="2" spans="1:15">
      <c r="A435" s="2">
        <v>2130311</v>
      </c>
      <c r="B435" s="2">
        <v>1</v>
      </c>
      <c r="C435" s="2" t="s">
        <v>502</v>
      </c>
      <c r="D435" s="2">
        <v>10</v>
      </c>
      <c r="E435" s="2">
        <v>0</v>
      </c>
      <c r="F435" s="2">
        <v>0</v>
      </c>
      <c r="G435" s="2">
        <v>0</v>
      </c>
      <c r="H435" s="2" t="s">
        <v>163</v>
      </c>
      <c r="I435" s="2" t="s">
        <v>163</v>
      </c>
      <c r="J435" s="2">
        <v>-10</v>
      </c>
      <c r="K435" s="2">
        <v>-100</v>
      </c>
      <c r="L435" s="2">
        <v>0</v>
      </c>
      <c r="M435" s="2">
        <v>0</v>
      </c>
      <c r="N435" s="2" t="s">
        <v>163</v>
      </c>
      <c r="O435" s="6"/>
    </row>
    <row r="436" ht="19.5" customHeight="1" outlineLevel="2" spans="1:15">
      <c r="A436" s="2">
        <v>2130314</v>
      </c>
      <c r="B436" s="2">
        <v>1</v>
      </c>
      <c r="C436" s="2" t="s">
        <v>503</v>
      </c>
      <c r="D436" s="2">
        <v>86</v>
      </c>
      <c r="E436" s="2">
        <v>12</v>
      </c>
      <c r="F436" s="2">
        <v>247</v>
      </c>
      <c r="G436" s="2">
        <v>247</v>
      </c>
      <c r="H436" s="2">
        <v>2058.33</v>
      </c>
      <c r="I436" s="2">
        <v>100</v>
      </c>
      <c r="J436" s="2">
        <v>161</v>
      </c>
      <c r="K436" s="2">
        <v>187.21</v>
      </c>
      <c r="L436" s="2">
        <v>7</v>
      </c>
      <c r="M436" s="2">
        <v>-5</v>
      </c>
      <c r="N436" s="2">
        <v>-41.67</v>
      </c>
      <c r="O436" s="6"/>
    </row>
    <row r="437" ht="19.5" customHeight="1" outlineLevel="2" spans="1:15">
      <c r="A437" s="2">
        <v>2130315</v>
      </c>
      <c r="B437" s="2">
        <v>1</v>
      </c>
      <c r="C437" s="2" t="s">
        <v>504</v>
      </c>
      <c r="D437" s="2">
        <v>15</v>
      </c>
      <c r="E437" s="2">
        <v>0</v>
      </c>
      <c r="F437" s="2">
        <v>0</v>
      </c>
      <c r="G437" s="2">
        <v>0</v>
      </c>
      <c r="H437" s="2" t="s">
        <v>163</v>
      </c>
      <c r="I437" s="2" t="s">
        <v>163</v>
      </c>
      <c r="J437" s="2">
        <v>-15</v>
      </c>
      <c r="K437" s="2">
        <v>-100</v>
      </c>
      <c r="L437" s="2">
        <v>0</v>
      </c>
      <c r="M437" s="2">
        <v>0</v>
      </c>
      <c r="N437" s="2" t="s">
        <v>163</v>
      </c>
      <c r="O437" s="6"/>
    </row>
    <row r="438" ht="19.5" customHeight="1" outlineLevel="2" spans="1:15">
      <c r="A438" s="2">
        <v>2130316</v>
      </c>
      <c r="B438" s="2">
        <v>1</v>
      </c>
      <c r="C438" s="2" t="s">
        <v>505</v>
      </c>
      <c r="D438" s="2">
        <v>6</v>
      </c>
      <c r="E438" s="2">
        <v>0</v>
      </c>
      <c r="F438" s="2">
        <v>15</v>
      </c>
      <c r="G438" s="2">
        <v>15</v>
      </c>
      <c r="H438" s="2" t="s">
        <v>163</v>
      </c>
      <c r="I438" s="2">
        <v>100</v>
      </c>
      <c r="J438" s="2">
        <v>9</v>
      </c>
      <c r="K438" s="2">
        <v>150</v>
      </c>
      <c r="L438" s="2">
        <v>0</v>
      </c>
      <c r="M438" s="2">
        <v>0</v>
      </c>
      <c r="N438" s="2" t="s">
        <v>163</v>
      </c>
      <c r="O438" s="6"/>
    </row>
    <row r="439" ht="19.5" customHeight="1" outlineLevel="2" spans="1:15">
      <c r="A439" s="2">
        <v>2130317</v>
      </c>
      <c r="B439" s="2">
        <v>1</v>
      </c>
      <c r="C439" s="2" t="s">
        <v>506</v>
      </c>
      <c r="D439" s="2">
        <v>449</v>
      </c>
      <c r="E439" s="2">
        <v>545</v>
      </c>
      <c r="F439" s="2">
        <v>569</v>
      </c>
      <c r="G439" s="2">
        <v>517</v>
      </c>
      <c r="H439" s="2">
        <v>94.86</v>
      </c>
      <c r="I439" s="2">
        <v>90.86</v>
      </c>
      <c r="J439" s="2">
        <v>68</v>
      </c>
      <c r="K439" s="2">
        <v>15.14</v>
      </c>
      <c r="L439" s="2">
        <v>586</v>
      </c>
      <c r="M439" s="2">
        <v>41</v>
      </c>
      <c r="N439" s="2">
        <v>7.52</v>
      </c>
      <c r="O439" s="6"/>
    </row>
    <row r="440" ht="19.5" customHeight="1" outlineLevel="2" spans="1:15">
      <c r="A440" s="2">
        <v>2130319</v>
      </c>
      <c r="B440" s="2">
        <v>1</v>
      </c>
      <c r="C440" s="2" t="s">
        <v>507</v>
      </c>
      <c r="D440" s="2">
        <v>7</v>
      </c>
      <c r="E440" s="2">
        <v>0</v>
      </c>
      <c r="F440" s="2">
        <v>8</v>
      </c>
      <c r="G440" s="2">
        <v>8</v>
      </c>
      <c r="H440" s="2" t="s">
        <v>163</v>
      </c>
      <c r="I440" s="2">
        <v>100</v>
      </c>
      <c r="J440" s="2">
        <v>1</v>
      </c>
      <c r="K440" s="2">
        <v>14.29</v>
      </c>
      <c r="L440" s="2">
        <v>0</v>
      </c>
      <c r="M440" s="2">
        <v>0</v>
      </c>
      <c r="N440" s="2" t="s">
        <v>163</v>
      </c>
      <c r="O440" s="6"/>
    </row>
    <row r="441" ht="19.5" customHeight="1" outlineLevel="2" spans="1:15">
      <c r="A441" s="2">
        <v>2130321</v>
      </c>
      <c r="B441" s="2">
        <v>1</v>
      </c>
      <c r="C441" s="2" t="s">
        <v>508</v>
      </c>
      <c r="D441" s="2">
        <v>442</v>
      </c>
      <c r="E441" s="2">
        <v>236</v>
      </c>
      <c r="F441" s="2">
        <v>90</v>
      </c>
      <c r="G441" s="2">
        <v>90</v>
      </c>
      <c r="H441" s="2">
        <v>38.14</v>
      </c>
      <c r="I441" s="2">
        <v>100</v>
      </c>
      <c r="J441" s="2">
        <v>-352</v>
      </c>
      <c r="K441" s="2">
        <v>-79.64</v>
      </c>
      <c r="L441" s="2">
        <v>1678</v>
      </c>
      <c r="M441" s="2">
        <v>1442</v>
      </c>
      <c r="N441" s="2">
        <v>611.02</v>
      </c>
      <c r="O441" s="6"/>
    </row>
    <row r="442" ht="19.5" customHeight="1" outlineLevel="2" spans="1:15">
      <c r="A442" s="2">
        <v>2130322</v>
      </c>
      <c r="B442" s="2">
        <v>1</v>
      </c>
      <c r="C442" s="2" t="s">
        <v>509</v>
      </c>
      <c r="D442" s="2">
        <v>3</v>
      </c>
      <c r="E442" s="2">
        <v>0</v>
      </c>
      <c r="F442" s="2">
        <v>0</v>
      </c>
      <c r="G442" s="2">
        <v>0</v>
      </c>
      <c r="H442" s="2" t="s">
        <v>163</v>
      </c>
      <c r="I442" s="2" t="s">
        <v>163</v>
      </c>
      <c r="J442" s="2">
        <v>-3</v>
      </c>
      <c r="K442" s="2">
        <v>-100</v>
      </c>
      <c r="L442" s="2">
        <v>0</v>
      </c>
      <c r="M442" s="2">
        <v>0</v>
      </c>
      <c r="N442" s="2" t="s">
        <v>163</v>
      </c>
      <c r="O442" s="6"/>
    </row>
    <row r="443" ht="19.5" customHeight="1" outlineLevel="2" spans="1:15">
      <c r="A443" s="2">
        <v>2130334</v>
      </c>
      <c r="B443" s="2">
        <v>1</v>
      </c>
      <c r="C443" s="2" t="s">
        <v>510</v>
      </c>
      <c r="D443" s="2">
        <v>228</v>
      </c>
      <c r="E443" s="2">
        <v>173</v>
      </c>
      <c r="F443" s="2">
        <v>558</v>
      </c>
      <c r="G443" s="2">
        <v>558</v>
      </c>
      <c r="H443" s="2">
        <v>322.54</v>
      </c>
      <c r="I443" s="2">
        <v>100</v>
      </c>
      <c r="J443" s="2">
        <v>330</v>
      </c>
      <c r="K443" s="2">
        <v>144.74</v>
      </c>
      <c r="L443" s="2">
        <v>381</v>
      </c>
      <c r="M443" s="2">
        <v>208</v>
      </c>
      <c r="N443" s="2">
        <v>120.23</v>
      </c>
      <c r="O443" s="6"/>
    </row>
    <row r="444" ht="19.5" customHeight="1" outlineLevel="2" spans="1:15">
      <c r="A444" s="2">
        <v>2130335</v>
      </c>
      <c r="B444" s="2">
        <v>1</v>
      </c>
      <c r="C444" s="2" t="s">
        <v>511</v>
      </c>
      <c r="D444" s="2">
        <v>0</v>
      </c>
      <c r="E444" s="2">
        <v>0</v>
      </c>
      <c r="F444" s="2">
        <v>5</v>
      </c>
      <c r="G444" s="2">
        <v>5</v>
      </c>
      <c r="H444" s="2" t="s">
        <v>163</v>
      </c>
      <c r="I444" s="2">
        <v>100</v>
      </c>
      <c r="J444" s="2">
        <v>5</v>
      </c>
      <c r="K444" s="2" t="s">
        <v>163</v>
      </c>
      <c r="L444" s="2">
        <v>0</v>
      </c>
      <c r="M444" s="2">
        <v>0</v>
      </c>
      <c r="N444" s="2" t="s">
        <v>163</v>
      </c>
      <c r="O444" s="6"/>
    </row>
    <row r="445" ht="19.5" customHeight="1" outlineLevel="2" spans="1:15">
      <c r="A445" s="2">
        <v>2130399</v>
      </c>
      <c r="B445" s="2">
        <v>1</v>
      </c>
      <c r="C445" s="2" t="s">
        <v>512</v>
      </c>
      <c r="D445" s="2">
        <v>0</v>
      </c>
      <c r="E445" s="2">
        <v>1295</v>
      </c>
      <c r="F445" s="2">
        <v>1771</v>
      </c>
      <c r="G445" s="2">
        <v>1771</v>
      </c>
      <c r="H445" s="2">
        <v>136.76</v>
      </c>
      <c r="I445" s="2">
        <v>100</v>
      </c>
      <c r="J445" s="2">
        <v>1771</v>
      </c>
      <c r="K445" s="2" t="s">
        <v>163</v>
      </c>
      <c r="L445" s="2">
        <v>0</v>
      </c>
      <c r="M445" s="2">
        <v>-1295</v>
      </c>
      <c r="N445" s="2">
        <v>-100</v>
      </c>
      <c r="O445" s="6"/>
    </row>
    <row r="446" ht="19.5" customHeight="1" outlineLevel="1" spans="1:15">
      <c r="A446" s="2">
        <v>21305</v>
      </c>
      <c r="B446" s="2"/>
      <c r="C446" s="2" t="s">
        <v>513</v>
      </c>
      <c r="D446" s="2">
        <v>12800</v>
      </c>
      <c r="E446" s="2">
        <v>11368</v>
      </c>
      <c r="F446" s="2">
        <v>14934</v>
      </c>
      <c r="G446" s="2">
        <v>14934</v>
      </c>
      <c r="H446" s="2">
        <v>131.37</v>
      </c>
      <c r="I446" s="2">
        <v>100</v>
      </c>
      <c r="J446" s="2">
        <v>2134</v>
      </c>
      <c r="K446" s="2">
        <v>16.67</v>
      </c>
      <c r="L446" s="2">
        <v>12093</v>
      </c>
      <c r="M446" s="2">
        <v>725</v>
      </c>
      <c r="N446" s="2">
        <v>6.38</v>
      </c>
      <c r="O446" s="6"/>
    </row>
    <row r="447" ht="19.5" customHeight="1" outlineLevel="2" spans="1:15">
      <c r="A447" s="2">
        <v>2130501</v>
      </c>
      <c r="B447" s="2">
        <v>1</v>
      </c>
      <c r="C447" s="2" t="s">
        <v>159</v>
      </c>
      <c r="D447" s="2">
        <v>148</v>
      </c>
      <c r="E447" s="2">
        <v>175</v>
      </c>
      <c r="F447" s="2">
        <v>185</v>
      </c>
      <c r="G447" s="2">
        <v>185</v>
      </c>
      <c r="H447" s="2">
        <v>105.71</v>
      </c>
      <c r="I447" s="2">
        <v>100</v>
      </c>
      <c r="J447" s="2">
        <v>37</v>
      </c>
      <c r="K447" s="2">
        <v>25</v>
      </c>
      <c r="L447" s="2">
        <v>244</v>
      </c>
      <c r="M447" s="2">
        <v>69</v>
      </c>
      <c r="N447" s="2">
        <v>39.43</v>
      </c>
      <c r="O447" s="6"/>
    </row>
    <row r="448" ht="19.5" customHeight="1" outlineLevel="2" spans="1:15">
      <c r="A448" s="2">
        <v>2130502</v>
      </c>
      <c r="B448" s="2">
        <v>1</v>
      </c>
      <c r="C448" s="2" t="s">
        <v>160</v>
      </c>
      <c r="D448" s="2">
        <v>1</v>
      </c>
      <c r="E448" s="2">
        <v>50</v>
      </c>
      <c r="F448" s="2">
        <v>72</v>
      </c>
      <c r="G448" s="2">
        <v>72</v>
      </c>
      <c r="H448" s="2">
        <v>144</v>
      </c>
      <c r="I448" s="2">
        <v>100</v>
      </c>
      <c r="J448" s="2">
        <v>71</v>
      </c>
      <c r="K448" s="2">
        <v>7100</v>
      </c>
      <c r="L448" s="2">
        <v>0</v>
      </c>
      <c r="M448" s="2">
        <v>-50</v>
      </c>
      <c r="N448" s="2">
        <v>-100</v>
      </c>
      <c r="O448" s="6"/>
    </row>
    <row r="449" ht="19.5" customHeight="1" outlineLevel="2" spans="1:15">
      <c r="A449" s="2">
        <v>2130504</v>
      </c>
      <c r="B449" s="2">
        <v>1</v>
      </c>
      <c r="C449" s="2" t="s">
        <v>514</v>
      </c>
      <c r="D449" s="2">
        <v>6502</v>
      </c>
      <c r="E449" s="2">
        <v>2182</v>
      </c>
      <c r="F449" s="2">
        <v>8143</v>
      </c>
      <c r="G449" s="2">
        <v>8143</v>
      </c>
      <c r="H449" s="2">
        <v>373.19</v>
      </c>
      <c r="I449" s="2">
        <v>100</v>
      </c>
      <c r="J449" s="2">
        <v>1641</v>
      </c>
      <c r="K449" s="2">
        <v>25.24</v>
      </c>
      <c r="L449" s="2">
        <v>11440</v>
      </c>
      <c r="M449" s="2">
        <v>9258</v>
      </c>
      <c r="N449" s="2">
        <v>424.29</v>
      </c>
      <c r="O449" s="6"/>
    </row>
    <row r="450" ht="19.5" customHeight="1" outlineLevel="2" spans="1:15">
      <c r="A450" s="2">
        <v>2130505</v>
      </c>
      <c r="B450" s="2">
        <v>1</v>
      </c>
      <c r="C450" s="2" t="s">
        <v>515</v>
      </c>
      <c r="D450" s="2">
        <v>3577</v>
      </c>
      <c r="E450" s="2">
        <v>0</v>
      </c>
      <c r="F450" s="2">
        <v>2897</v>
      </c>
      <c r="G450" s="2">
        <v>2897</v>
      </c>
      <c r="H450" s="2" t="s">
        <v>163</v>
      </c>
      <c r="I450" s="2">
        <v>100</v>
      </c>
      <c r="J450" s="2">
        <v>-680</v>
      </c>
      <c r="K450" s="2">
        <v>-19.01</v>
      </c>
      <c r="L450" s="2">
        <v>0</v>
      </c>
      <c r="M450" s="2">
        <v>0</v>
      </c>
      <c r="N450" s="2" t="s">
        <v>163</v>
      </c>
      <c r="O450" s="6"/>
    </row>
    <row r="451" ht="19.5" customHeight="1" outlineLevel="2" spans="1:15">
      <c r="A451" s="2">
        <v>2130507</v>
      </c>
      <c r="B451" s="2">
        <v>1</v>
      </c>
      <c r="C451" s="2" t="s">
        <v>516</v>
      </c>
      <c r="D451" s="2">
        <v>365</v>
      </c>
      <c r="E451" s="2">
        <v>0</v>
      </c>
      <c r="F451" s="2">
        <v>185</v>
      </c>
      <c r="G451" s="2">
        <v>185</v>
      </c>
      <c r="H451" s="2" t="s">
        <v>163</v>
      </c>
      <c r="I451" s="2">
        <v>100</v>
      </c>
      <c r="J451" s="2">
        <v>-180</v>
      </c>
      <c r="K451" s="2">
        <v>-49.32</v>
      </c>
      <c r="L451" s="2">
        <v>0</v>
      </c>
      <c r="M451" s="2">
        <v>0</v>
      </c>
      <c r="N451" s="2" t="s">
        <v>163</v>
      </c>
      <c r="O451" s="6"/>
    </row>
    <row r="452" ht="19.5" customHeight="1" outlineLevel="2" spans="1:15">
      <c r="A452" s="2">
        <v>2130599</v>
      </c>
      <c r="B452" s="2">
        <v>1</v>
      </c>
      <c r="C452" s="2" t="s">
        <v>517</v>
      </c>
      <c r="D452" s="2">
        <v>2207</v>
      </c>
      <c r="E452" s="2">
        <v>8961</v>
      </c>
      <c r="F452" s="2">
        <v>3452</v>
      </c>
      <c r="G452" s="2">
        <v>3452</v>
      </c>
      <c r="H452" s="2">
        <v>38.52</v>
      </c>
      <c r="I452" s="2">
        <v>100</v>
      </c>
      <c r="J452" s="2">
        <v>1245</v>
      </c>
      <c r="K452" s="2">
        <v>56.41</v>
      </c>
      <c r="L452" s="2">
        <v>409</v>
      </c>
      <c r="M452" s="2">
        <v>-8552</v>
      </c>
      <c r="N452" s="2">
        <v>-95.44</v>
      </c>
      <c r="O452" s="6"/>
    </row>
    <row r="453" ht="19.5" customHeight="1" outlineLevel="1" spans="1:15">
      <c r="A453" s="2">
        <v>21307</v>
      </c>
      <c r="B453" s="2"/>
      <c r="C453" s="2" t="s">
        <v>518</v>
      </c>
      <c r="D453" s="2">
        <v>5204</v>
      </c>
      <c r="E453" s="2">
        <v>10052</v>
      </c>
      <c r="F453" s="2">
        <v>7058</v>
      </c>
      <c r="G453" s="2">
        <v>5795</v>
      </c>
      <c r="H453" s="2">
        <v>57.65</v>
      </c>
      <c r="I453" s="2">
        <v>82.11</v>
      </c>
      <c r="J453" s="2">
        <v>591</v>
      </c>
      <c r="K453" s="2">
        <v>11.36</v>
      </c>
      <c r="L453" s="2">
        <v>7919</v>
      </c>
      <c r="M453" s="2">
        <v>-2133</v>
      </c>
      <c r="N453" s="2">
        <v>-21.22</v>
      </c>
      <c r="O453" s="6"/>
    </row>
    <row r="454" ht="19.5" customHeight="1" outlineLevel="2" spans="1:15">
      <c r="A454" s="2">
        <v>2130701</v>
      </c>
      <c r="B454" s="2">
        <v>1</v>
      </c>
      <c r="C454" s="2" t="s">
        <v>519</v>
      </c>
      <c r="D454" s="2">
        <v>810</v>
      </c>
      <c r="E454" s="2">
        <v>4005</v>
      </c>
      <c r="F454" s="2">
        <v>2130</v>
      </c>
      <c r="G454" s="2">
        <v>867</v>
      </c>
      <c r="H454" s="2">
        <v>21.65</v>
      </c>
      <c r="I454" s="2">
        <v>40.7</v>
      </c>
      <c r="J454" s="2">
        <v>57</v>
      </c>
      <c r="K454" s="2">
        <v>7.04</v>
      </c>
      <c r="L454" s="2">
        <v>2913</v>
      </c>
      <c r="M454" s="2">
        <v>-1092</v>
      </c>
      <c r="N454" s="2">
        <v>-27.27</v>
      </c>
      <c r="O454" s="6"/>
    </row>
    <row r="455" ht="19.5" customHeight="1" outlineLevel="2" spans="1:15">
      <c r="A455" s="2">
        <v>2130705</v>
      </c>
      <c r="B455" s="2">
        <v>1</v>
      </c>
      <c r="C455" s="2" t="s">
        <v>520</v>
      </c>
      <c r="D455" s="2">
        <v>3695</v>
      </c>
      <c r="E455" s="2">
        <v>4900</v>
      </c>
      <c r="F455" s="2">
        <v>4521</v>
      </c>
      <c r="G455" s="2">
        <v>4521</v>
      </c>
      <c r="H455" s="2">
        <v>92.27</v>
      </c>
      <c r="I455" s="2">
        <v>100</v>
      </c>
      <c r="J455" s="2">
        <v>826</v>
      </c>
      <c r="K455" s="2">
        <v>22.35</v>
      </c>
      <c r="L455" s="2">
        <v>4986</v>
      </c>
      <c r="M455" s="2">
        <v>86</v>
      </c>
      <c r="N455" s="2">
        <v>1.76</v>
      </c>
      <c r="O455" s="6"/>
    </row>
    <row r="456" ht="19.5" customHeight="1" outlineLevel="2" spans="1:15">
      <c r="A456" s="2">
        <v>2130706</v>
      </c>
      <c r="B456" s="2">
        <v>1</v>
      </c>
      <c r="C456" s="2" t="s">
        <v>521</v>
      </c>
      <c r="D456" s="2">
        <v>238</v>
      </c>
      <c r="E456" s="2">
        <v>519</v>
      </c>
      <c r="F456" s="2">
        <v>274</v>
      </c>
      <c r="G456" s="2">
        <v>274</v>
      </c>
      <c r="H456" s="2">
        <v>52.79</v>
      </c>
      <c r="I456" s="2">
        <v>100</v>
      </c>
      <c r="J456" s="2">
        <v>36</v>
      </c>
      <c r="K456" s="2">
        <v>15.13</v>
      </c>
      <c r="L456" s="2">
        <v>0</v>
      </c>
      <c r="M456" s="2">
        <v>-519</v>
      </c>
      <c r="N456" s="2">
        <v>-100</v>
      </c>
      <c r="O456" s="6"/>
    </row>
    <row r="457" ht="19.5" customHeight="1" outlineLevel="2" spans="1:15">
      <c r="A457" s="2">
        <v>2130707</v>
      </c>
      <c r="B457" s="2">
        <v>1</v>
      </c>
      <c r="C457" s="2" t="s">
        <v>522</v>
      </c>
      <c r="D457" s="2">
        <v>430</v>
      </c>
      <c r="E457" s="2">
        <v>602</v>
      </c>
      <c r="F457" s="2">
        <v>131</v>
      </c>
      <c r="G457" s="2">
        <v>131</v>
      </c>
      <c r="H457" s="2">
        <v>21.76</v>
      </c>
      <c r="I457" s="2">
        <v>100</v>
      </c>
      <c r="J457" s="2">
        <v>-299</v>
      </c>
      <c r="K457" s="2">
        <v>-69.53</v>
      </c>
      <c r="L457" s="2">
        <v>0</v>
      </c>
      <c r="M457" s="2">
        <v>-602</v>
      </c>
      <c r="N457" s="2">
        <v>-100</v>
      </c>
      <c r="O457" s="6"/>
    </row>
    <row r="458" ht="19.5" customHeight="1" outlineLevel="2" spans="1:15">
      <c r="A458" s="2">
        <v>2130799</v>
      </c>
      <c r="B458" s="2">
        <v>1</v>
      </c>
      <c r="C458" s="2" t="s">
        <v>523</v>
      </c>
      <c r="D458" s="2">
        <v>31</v>
      </c>
      <c r="E458" s="2">
        <v>26</v>
      </c>
      <c r="F458" s="2">
        <v>2</v>
      </c>
      <c r="G458" s="2">
        <v>2</v>
      </c>
      <c r="H458" s="2">
        <v>7.69</v>
      </c>
      <c r="I458" s="2">
        <v>100</v>
      </c>
      <c r="J458" s="2">
        <v>-29</v>
      </c>
      <c r="K458" s="2">
        <v>-93.55</v>
      </c>
      <c r="L458" s="2">
        <v>20</v>
      </c>
      <c r="M458" s="2">
        <v>-6</v>
      </c>
      <c r="N458" s="2">
        <v>-23.08</v>
      </c>
      <c r="O458" s="6"/>
    </row>
    <row r="459" ht="19.5" customHeight="1" outlineLevel="1" spans="1:15">
      <c r="A459" s="2">
        <v>21308</v>
      </c>
      <c r="B459" s="2"/>
      <c r="C459" s="2" t="s">
        <v>524</v>
      </c>
      <c r="D459" s="2">
        <v>190</v>
      </c>
      <c r="E459" s="2">
        <v>1739</v>
      </c>
      <c r="F459" s="2">
        <v>349</v>
      </c>
      <c r="G459" s="2">
        <v>349</v>
      </c>
      <c r="H459" s="2">
        <v>20.07</v>
      </c>
      <c r="I459" s="2">
        <v>100</v>
      </c>
      <c r="J459" s="2">
        <v>159</v>
      </c>
      <c r="K459" s="2">
        <v>83.68</v>
      </c>
      <c r="L459" s="2">
        <v>2008</v>
      </c>
      <c r="M459" s="2">
        <v>269</v>
      </c>
      <c r="N459" s="2">
        <v>15.47</v>
      </c>
      <c r="O459" s="6"/>
    </row>
    <row r="460" ht="19.5" customHeight="1" outlineLevel="2" spans="1:15">
      <c r="A460" s="2">
        <v>2130803</v>
      </c>
      <c r="B460" s="2">
        <v>1</v>
      </c>
      <c r="C460" s="2" t="s">
        <v>525</v>
      </c>
      <c r="D460" s="2">
        <v>190</v>
      </c>
      <c r="E460" s="2">
        <v>1739</v>
      </c>
      <c r="F460" s="2">
        <v>348</v>
      </c>
      <c r="G460" s="2">
        <v>348</v>
      </c>
      <c r="H460" s="2">
        <v>20.01</v>
      </c>
      <c r="I460" s="2">
        <v>100</v>
      </c>
      <c r="J460" s="2">
        <v>158</v>
      </c>
      <c r="K460" s="2">
        <v>83.16</v>
      </c>
      <c r="L460" s="2">
        <v>2008</v>
      </c>
      <c r="M460" s="2">
        <v>269</v>
      </c>
      <c r="N460" s="2">
        <v>15.47</v>
      </c>
      <c r="O460" s="6"/>
    </row>
    <row r="461" ht="19.5" customHeight="1" outlineLevel="1" spans="1:15">
      <c r="A461" s="2">
        <v>21309</v>
      </c>
      <c r="B461" s="2"/>
      <c r="C461" s="2" t="s">
        <v>526</v>
      </c>
      <c r="D461" s="2">
        <v>0</v>
      </c>
      <c r="E461" s="2">
        <v>0</v>
      </c>
      <c r="F461" s="2">
        <v>1765</v>
      </c>
      <c r="G461" s="2">
        <v>1765</v>
      </c>
      <c r="H461" s="2" t="s">
        <v>163</v>
      </c>
      <c r="I461" s="2">
        <v>100</v>
      </c>
      <c r="J461" s="2">
        <v>1765</v>
      </c>
      <c r="K461" s="2" t="s">
        <v>163</v>
      </c>
      <c r="L461" s="2">
        <v>0</v>
      </c>
      <c r="M461" s="2">
        <v>0</v>
      </c>
      <c r="N461" s="2" t="s">
        <v>163</v>
      </c>
      <c r="O461" s="6"/>
    </row>
    <row r="462" ht="19.5" customHeight="1" outlineLevel="2" spans="1:15">
      <c r="A462" s="2">
        <v>2130999</v>
      </c>
      <c r="B462" s="2">
        <v>1</v>
      </c>
      <c r="C462" s="2" t="s">
        <v>527</v>
      </c>
      <c r="D462" s="2"/>
      <c r="E462" s="2">
        <v>0</v>
      </c>
      <c r="F462" s="2">
        <v>1765</v>
      </c>
      <c r="G462" s="2">
        <v>1765</v>
      </c>
      <c r="H462" s="2" t="s">
        <v>163</v>
      </c>
      <c r="I462" s="2">
        <v>100</v>
      </c>
      <c r="J462" s="2">
        <v>1765</v>
      </c>
      <c r="K462" s="2" t="s">
        <v>163</v>
      </c>
      <c r="L462" s="2">
        <v>0</v>
      </c>
      <c r="M462" s="2">
        <v>0</v>
      </c>
      <c r="N462" s="2" t="s">
        <v>163</v>
      </c>
      <c r="O462" s="6"/>
    </row>
    <row r="463" ht="19.5" customHeight="1" outlineLevel="1" spans="1:15">
      <c r="A463" s="2">
        <v>21399</v>
      </c>
      <c r="B463" s="2"/>
      <c r="C463" s="2" t="s">
        <v>528</v>
      </c>
      <c r="D463" s="2">
        <v>1670</v>
      </c>
      <c r="E463" s="2">
        <v>100</v>
      </c>
      <c r="F463" s="2">
        <v>146</v>
      </c>
      <c r="G463" s="2">
        <v>146</v>
      </c>
      <c r="H463" s="2">
        <v>146</v>
      </c>
      <c r="I463" s="2">
        <v>100</v>
      </c>
      <c r="J463" s="2">
        <v>-1524</v>
      </c>
      <c r="K463" s="2">
        <v>-91.26</v>
      </c>
      <c r="L463" s="2">
        <v>0</v>
      </c>
      <c r="M463" s="2">
        <v>-100</v>
      </c>
      <c r="N463" s="2">
        <v>-100</v>
      </c>
      <c r="O463" s="6"/>
    </row>
    <row r="464" ht="19.5" customHeight="1" outlineLevel="2" spans="1:15">
      <c r="A464" s="2">
        <v>2139999</v>
      </c>
      <c r="B464" s="2">
        <v>1</v>
      </c>
      <c r="C464" s="2" t="s">
        <v>529</v>
      </c>
      <c r="D464" s="2">
        <v>1670</v>
      </c>
      <c r="E464" s="2">
        <v>100</v>
      </c>
      <c r="F464" s="2">
        <v>146</v>
      </c>
      <c r="G464" s="2">
        <v>146</v>
      </c>
      <c r="H464" s="2">
        <v>146</v>
      </c>
      <c r="I464" s="2">
        <v>100</v>
      </c>
      <c r="J464" s="2">
        <v>-1524</v>
      </c>
      <c r="K464" s="2">
        <v>-91.26</v>
      </c>
      <c r="L464" s="2">
        <v>0</v>
      </c>
      <c r="M464" s="2">
        <v>-100</v>
      </c>
      <c r="N464" s="2">
        <v>-100</v>
      </c>
      <c r="O464" s="6"/>
    </row>
    <row r="465" ht="19.5" customHeight="1" spans="1:15">
      <c r="A465" s="2">
        <v>214</v>
      </c>
      <c r="B465" s="2"/>
      <c r="C465" s="2" t="s">
        <v>530</v>
      </c>
      <c r="D465" s="2">
        <v>1068</v>
      </c>
      <c r="E465" s="2">
        <v>1243</v>
      </c>
      <c r="F465" s="2">
        <v>4299</v>
      </c>
      <c r="G465" s="2">
        <v>2299</v>
      </c>
      <c r="H465" s="2">
        <v>184.96</v>
      </c>
      <c r="I465" s="2">
        <v>53.48</v>
      </c>
      <c r="J465" s="2">
        <v>1231</v>
      </c>
      <c r="K465" s="2">
        <v>115.26</v>
      </c>
      <c r="L465" s="2">
        <v>3042</v>
      </c>
      <c r="M465" s="2">
        <v>1799</v>
      </c>
      <c r="N465" s="2">
        <v>144.73</v>
      </c>
      <c r="O465" s="6"/>
    </row>
    <row r="466" ht="19.5" customHeight="1" outlineLevel="1" spans="1:15">
      <c r="A466" s="2">
        <v>21401</v>
      </c>
      <c r="B466" s="2"/>
      <c r="C466" s="2" t="s">
        <v>531</v>
      </c>
      <c r="D466" s="2">
        <v>1099</v>
      </c>
      <c r="E466" s="2">
        <v>927</v>
      </c>
      <c r="F466" s="2">
        <v>4200</v>
      </c>
      <c r="G466" s="2">
        <v>2200</v>
      </c>
      <c r="H466" s="2">
        <v>237.32</v>
      </c>
      <c r="I466" s="2">
        <v>52.38</v>
      </c>
      <c r="J466" s="2">
        <v>1101</v>
      </c>
      <c r="K466" s="2">
        <v>100.18</v>
      </c>
      <c r="L466" s="2">
        <v>3042</v>
      </c>
      <c r="M466" s="2">
        <v>2115</v>
      </c>
      <c r="N466" s="2">
        <v>228.16</v>
      </c>
      <c r="O466" s="6"/>
    </row>
    <row r="467" ht="19.5" customHeight="1" outlineLevel="2" spans="1:15">
      <c r="A467" s="2">
        <v>2140101</v>
      </c>
      <c r="B467" s="2">
        <v>1</v>
      </c>
      <c r="C467" s="2" t="s">
        <v>159</v>
      </c>
      <c r="D467" s="2">
        <v>108</v>
      </c>
      <c r="E467" s="2">
        <v>99</v>
      </c>
      <c r="F467" s="2">
        <v>108</v>
      </c>
      <c r="G467" s="2">
        <v>108</v>
      </c>
      <c r="H467" s="2">
        <v>109.09</v>
      </c>
      <c r="I467" s="2">
        <v>100</v>
      </c>
      <c r="J467" s="2">
        <v>0</v>
      </c>
      <c r="K467" s="2">
        <v>0</v>
      </c>
      <c r="L467" s="2">
        <v>89</v>
      </c>
      <c r="M467" s="2">
        <v>-10</v>
      </c>
      <c r="N467" s="2">
        <v>-10.1</v>
      </c>
      <c r="O467" s="6"/>
    </row>
    <row r="468" ht="19.5" customHeight="1" outlineLevel="2" spans="1:15">
      <c r="A468" s="2">
        <v>2140102</v>
      </c>
      <c r="B468" s="2">
        <v>1</v>
      </c>
      <c r="C468" s="2" t="s">
        <v>160</v>
      </c>
      <c r="D468" s="2">
        <v>155</v>
      </c>
      <c r="E468" s="2">
        <v>27</v>
      </c>
      <c r="F468" s="2">
        <v>29</v>
      </c>
      <c r="G468" s="2">
        <v>29</v>
      </c>
      <c r="H468" s="2">
        <v>107.41</v>
      </c>
      <c r="I468" s="2">
        <v>100</v>
      </c>
      <c r="J468" s="2">
        <v>-126</v>
      </c>
      <c r="K468" s="2">
        <v>-81.29</v>
      </c>
      <c r="L468" s="2">
        <v>0</v>
      </c>
      <c r="M468" s="2">
        <v>-27</v>
      </c>
      <c r="N468" s="2">
        <v>-100</v>
      </c>
      <c r="O468" s="6"/>
    </row>
    <row r="469" ht="19.5" customHeight="1" outlineLevel="2" spans="1:15">
      <c r="A469" s="2">
        <v>2140104</v>
      </c>
      <c r="B469" s="2">
        <v>1</v>
      </c>
      <c r="C469" s="2" t="s">
        <v>532</v>
      </c>
      <c r="D469" s="2">
        <v>401</v>
      </c>
      <c r="E469" s="2">
        <v>30</v>
      </c>
      <c r="F469" s="2">
        <v>494</v>
      </c>
      <c r="G469" s="2">
        <v>494</v>
      </c>
      <c r="H469" s="2">
        <v>1646.67</v>
      </c>
      <c r="I469" s="2">
        <v>100</v>
      </c>
      <c r="J469" s="2">
        <v>93</v>
      </c>
      <c r="K469" s="2">
        <v>23.19</v>
      </c>
      <c r="L469" s="2">
        <v>348</v>
      </c>
      <c r="M469" s="2">
        <v>318</v>
      </c>
      <c r="N469" s="2">
        <v>1060</v>
      </c>
      <c r="O469" s="6"/>
    </row>
    <row r="470" ht="19.5" customHeight="1" outlineLevel="2" spans="1:15">
      <c r="A470" s="2">
        <v>2140106</v>
      </c>
      <c r="B470" s="2">
        <v>1</v>
      </c>
      <c r="C470" s="2" t="s">
        <v>533</v>
      </c>
      <c r="D470" s="2">
        <v>384</v>
      </c>
      <c r="E470" s="2">
        <v>627</v>
      </c>
      <c r="F470" s="2">
        <v>1946</v>
      </c>
      <c r="G470" s="2">
        <v>1439</v>
      </c>
      <c r="H470" s="2">
        <v>229.51</v>
      </c>
      <c r="I470" s="2">
        <v>73.95</v>
      </c>
      <c r="J470" s="2">
        <v>1055</v>
      </c>
      <c r="K470" s="2">
        <v>274.74</v>
      </c>
      <c r="L470" s="2">
        <v>876</v>
      </c>
      <c r="M470" s="2">
        <v>249</v>
      </c>
      <c r="N470" s="2">
        <v>39.71</v>
      </c>
      <c r="O470" s="6"/>
    </row>
    <row r="471" ht="19.5" customHeight="1" outlineLevel="2" spans="1:15">
      <c r="A471" s="2">
        <v>2140110</v>
      </c>
      <c r="B471" s="2">
        <v>1</v>
      </c>
      <c r="C471" s="2" t="s">
        <v>534</v>
      </c>
      <c r="D471" s="2">
        <v>2</v>
      </c>
      <c r="E471" s="2">
        <v>0</v>
      </c>
      <c r="F471" s="2">
        <v>0</v>
      </c>
      <c r="G471" s="2">
        <v>0</v>
      </c>
      <c r="H471" s="2" t="s">
        <v>163</v>
      </c>
      <c r="I471" s="2" t="s">
        <v>163</v>
      </c>
      <c r="J471" s="2">
        <v>-2</v>
      </c>
      <c r="K471" s="2">
        <v>-100</v>
      </c>
      <c r="L471" s="2">
        <v>0</v>
      </c>
      <c r="M471" s="2">
        <v>0</v>
      </c>
      <c r="N471" s="2" t="s">
        <v>163</v>
      </c>
      <c r="O471" s="6"/>
    </row>
    <row r="472" ht="19.5" customHeight="1" outlineLevel="2" spans="1:15">
      <c r="A472" s="2">
        <v>2140112</v>
      </c>
      <c r="B472" s="2">
        <v>1</v>
      </c>
      <c r="C472" s="2" t="s">
        <v>535</v>
      </c>
      <c r="D472" s="2">
        <v>73</v>
      </c>
      <c r="E472" s="2">
        <v>72</v>
      </c>
      <c r="F472" s="2">
        <v>67</v>
      </c>
      <c r="G472" s="2">
        <v>67</v>
      </c>
      <c r="H472" s="2">
        <v>93.06</v>
      </c>
      <c r="I472" s="2">
        <v>100</v>
      </c>
      <c r="J472" s="2">
        <v>-6</v>
      </c>
      <c r="K472" s="2">
        <v>-8.22</v>
      </c>
      <c r="L472" s="2">
        <v>138</v>
      </c>
      <c r="M472" s="2">
        <v>66</v>
      </c>
      <c r="N472" s="2">
        <v>91.67</v>
      </c>
      <c r="O472" s="6"/>
    </row>
    <row r="473" ht="19.5" customHeight="1" outlineLevel="2" spans="1:15">
      <c r="A473" s="2">
        <v>2140199</v>
      </c>
      <c r="B473" s="2">
        <v>1</v>
      </c>
      <c r="C473" s="2" t="s">
        <v>536</v>
      </c>
      <c r="D473" s="2">
        <v>-24</v>
      </c>
      <c r="E473" s="2">
        <v>72</v>
      </c>
      <c r="F473" s="2">
        <v>1556</v>
      </c>
      <c r="G473" s="2">
        <v>63</v>
      </c>
      <c r="H473" s="2">
        <v>87.5</v>
      </c>
      <c r="I473" s="2">
        <v>4.05</v>
      </c>
      <c r="J473" s="2">
        <v>87</v>
      </c>
      <c r="K473" s="2">
        <v>-362.5</v>
      </c>
      <c r="L473" s="2">
        <v>1591</v>
      </c>
      <c r="M473" s="2">
        <v>1519</v>
      </c>
      <c r="N473" s="2">
        <v>2109.72</v>
      </c>
      <c r="O473" s="6"/>
    </row>
    <row r="474" ht="19.5" customHeight="1" outlineLevel="1" spans="1:15">
      <c r="A474" s="2">
        <v>21406</v>
      </c>
      <c r="B474" s="2"/>
      <c r="C474" s="2" t="s">
        <v>537</v>
      </c>
      <c r="D474" s="2">
        <v>-113</v>
      </c>
      <c r="E474" s="2">
        <v>316</v>
      </c>
      <c r="F474" s="2">
        <v>99</v>
      </c>
      <c r="G474" s="2">
        <v>99</v>
      </c>
      <c r="H474" s="2">
        <v>31.33</v>
      </c>
      <c r="I474" s="2">
        <v>100</v>
      </c>
      <c r="J474" s="2">
        <v>212</v>
      </c>
      <c r="K474" s="2">
        <v>-187.61</v>
      </c>
      <c r="L474" s="2">
        <v>0</v>
      </c>
      <c r="M474" s="2">
        <v>-316</v>
      </c>
      <c r="N474" s="2">
        <v>-100</v>
      </c>
      <c r="O474" s="6"/>
    </row>
    <row r="475" ht="19.5" customHeight="1" outlineLevel="2" spans="1:15">
      <c r="A475" s="2">
        <v>2140601</v>
      </c>
      <c r="B475" s="2">
        <v>1</v>
      </c>
      <c r="C475" s="2" t="s">
        <v>538</v>
      </c>
      <c r="D475" s="2">
        <v>483</v>
      </c>
      <c r="E475" s="2">
        <v>0</v>
      </c>
      <c r="F475" s="2">
        <v>75</v>
      </c>
      <c r="G475" s="2">
        <v>75</v>
      </c>
      <c r="H475" s="2" t="s">
        <v>163</v>
      </c>
      <c r="I475" s="2">
        <v>100</v>
      </c>
      <c r="J475" s="2">
        <v>-408</v>
      </c>
      <c r="K475" s="2">
        <v>-84.47</v>
      </c>
      <c r="L475" s="2">
        <v>0</v>
      </c>
      <c r="M475" s="2">
        <v>0</v>
      </c>
      <c r="N475" s="2" t="s">
        <v>163</v>
      </c>
      <c r="O475" s="6"/>
    </row>
    <row r="476" ht="19.5" customHeight="1" outlineLevel="2" spans="1:15">
      <c r="A476" s="2">
        <v>2140602</v>
      </c>
      <c r="B476" s="2">
        <v>1</v>
      </c>
      <c r="C476" s="2" t="s">
        <v>539</v>
      </c>
      <c r="D476" s="2">
        <v>-596</v>
      </c>
      <c r="E476" s="2">
        <v>316</v>
      </c>
      <c r="F476" s="2">
        <v>24</v>
      </c>
      <c r="G476" s="2">
        <v>24</v>
      </c>
      <c r="H476" s="2">
        <v>7.59</v>
      </c>
      <c r="I476" s="2">
        <v>100</v>
      </c>
      <c r="J476" s="2">
        <v>620</v>
      </c>
      <c r="K476" s="2">
        <v>-104.03</v>
      </c>
      <c r="L476" s="2">
        <v>0</v>
      </c>
      <c r="M476" s="2">
        <v>-316</v>
      </c>
      <c r="N476" s="2">
        <v>-100</v>
      </c>
      <c r="O476" s="6"/>
    </row>
    <row r="477" ht="19.5" hidden="1" customHeight="1" outlineLevel="2" spans="1:15">
      <c r="A477" s="2">
        <v>2140603</v>
      </c>
      <c r="B477" s="2">
        <v>1</v>
      </c>
      <c r="C477" s="2" t="s">
        <v>540</v>
      </c>
      <c r="D477" s="2">
        <v>0</v>
      </c>
      <c r="E477" s="2">
        <v>0</v>
      </c>
      <c r="F477" s="2">
        <v>0</v>
      </c>
      <c r="G477" s="2">
        <v>0</v>
      </c>
      <c r="H477" s="2" t="s">
        <v>163</v>
      </c>
      <c r="I477" s="2" t="s">
        <v>163</v>
      </c>
      <c r="J477" s="2">
        <v>0</v>
      </c>
      <c r="K477" s="2" t="s">
        <v>163</v>
      </c>
      <c r="L477" s="2">
        <v>0</v>
      </c>
      <c r="M477" s="2">
        <v>0</v>
      </c>
      <c r="N477" s="2" t="s">
        <v>163</v>
      </c>
      <c r="O477" s="6"/>
    </row>
    <row r="478" ht="19.5" hidden="1" customHeight="1" outlineLevel="2" spans="1:15">
      <c r="A478" s="2">
        <v>2140699</v>
      </c>
      <c r="B478" s="2">
        <v>1</v>
      </c>
      <c r="C478" s="2" t="s">
        <v>541</v>
      </c>
      <c r="D478" s="2">
        <v>0</v>
      </c>
      <c r="E478" s="2">
        <v>0</v>
      </c>
      <c r="F478" s="2">
        <v>0</v>
      </c>
      <c r="G478" s="2">
        <v>0</v>
      </c>
      <c r="H478" s="2" t="s">
        <v>163</v>
      </c>
      <c r="I478" s="2" t="s">
        <v>163</v>
      </c>
      <c r="J478" s="2">
        <v>0</v>
      </c>
      <c r="K478" s="2" t="s">
        <v>163</v>
      </c>
      <c r="L478" s="2">
        <v>0</v>
      </c>
      <c r="M478" s="2">
        <v>0</v>
      </c>
      <c r="N478" s="2" t="s">
        <v>163</v>
      </c>
      <c r="O478" s="6"/>
    </row>
    <row r="479" ht="19.5" customHeight="1" outlineLevel="1" spans="1:15">
      <c r="A479" s="2">
        <v>21499</v>
      </c>
      <c r="B479" s="2"/>
      <c r="C479" s="2" t="s">
        <v>542</v>
      </c>
      <c r="D479" s="2">
        <v>82</v>
      </c>
      <c r="E479" s="2">
        <v>0</v>
      </c>
      <c r="F479" s="2">
        <v>0</v>
      </c>
      <c r="G479" s="2">
        <v>0</v>
      </c>
      <c r="H479" s="2" t="s">
        <v>163</v>
      </c>
      <c r="I479" s="2" t="s">
        <v>163</v>
      </c>
      <c r="J479" s="2">
        <v>-82</v>
      </c>
      <c r="K479" s="2">
        <v>-100</v>
      </c>
      <c r="L479" s="2">
        <v>0</v>
      </c>
      <c r="M479" s="2">
        <v>0</v>
      </c>
      <c r="N479" s="2" t="s">
        <v>163</v>
      </c>
      <c r="O479" s="6"/>
    </row>
    <row r="480" ht="19.5" customHeight="1" outlineLevel="2" spans="1:15">
      <c r="A480" s="2">
        <v>2149901</v>
      </c>
      <c r="B480" s="2">
        <v>1</v>
      </c>
      <c r="C480" s="2" t="s">
        <v>543</v>
      </c>
      <c r="D480" s="2">
        <v>70</v>
      </c>
      <c r="E480" s="2">
        <v>0</v>
      </c>
      <c r="F480" s="2">
        <v>0</v>
      </c>
      <c r="G480" s="2">
        <v>0</v>
      </c>
      <c r="H480" s="2" t="s">
        <v>163</v>
      </c>
      <c r="I480" s="2" t="s">
        <v>163</v>
      </c>
      <c r="J480" s="2">
        <v>-70</v>
      </c>
      <c r="K480" s="2">
        <v>-100</v>
      </c>
      <c r="L480" s="2">
        <v>0</v>
      </c>
      <c r="M480" s="2">
        <v>0</v>
      </c>
      <c r="N480" s="2" t="s">
        <v>163</v>
      </c>
      <c r="O480" s="6"/>
    </row>
    <row r="481" ht="19.5" customHeight="1" outlineLevel="2" spans="1:15">
      <c r="A481" s="2">
        <v>2149999</v>
      </c>
      <c r="B481" s="2">
        <v>1</v>
      </c>
      <c r="C481" s="2" t="s">
        <v>544</v>
      </c>
      <c r="D481" s="2">
        <v>12</v>
      </c>
      <c r="E481" s="2">
        <v>0</v>
      </c>
      <c r="F481" s="2">
        <v>0</v>
      </c>
      <c r="G481" s="2">
        <v>0</v>
      </c>
      <c r="H481" s="2" t="s">
        <v>163</v>
      </c>
      <c r="I481" s="2" t="s">
        <v>163</v>
      </c>
      <c r="J481" s="2">
        <v>-12</v>
      </c>
      <c r="K481" s="2">
        <v>-100</v>
      </c>
      <c r="L481" s="2">
        <v>0</v>
      </c>
      <c r="M481" s="2">
        <v>0</v>
      </c>
      <c r="N481" s="2" t="s">
        <v>163</v>
      </c>
      <c r="O481" s="6"/>
    </row>
    <row r="482" ht="19.5" customHeight="1" spans="1:15">
      <c r="A482" s="2">
        <v>215</v>
      </c>
      <c r="B482" s="2"/>
      <c r="C482" s="2" t="s">
        <v>545</v>
      </c>
      <c r="D482" s="2">
        <v>4805</v>
      </c>
      <c r="E482" s="2">
        <v>1164</v>
      </c>
      <c r="F482" s="2">
        <v>4804</v>
      </c>
      <c r="G482" s="2">
        <v>4755</v>
      </c>
      <c r="H482" s="2">
        <v>408.51</v>
      </c>
      <c r="I482" s="2">
        <v>98.98</v>
      </c>
      <c r="J482" s="2">
        <v>-50</v>
      </c>
      <c r="K482" s="2">
        <v>-1.04</v>
      </c>
      <c r="L482" s="2">
        <v>835</v>
      </c>
      <c r="M482" s="2">
        <v>-329</v>
      </c>
      <c r="N482" s="2">
        <v>-28.26</v>
      </c>
      <c r="O482" s="6"/>
    </row>
    <row r="483" ht="19.5" customHeight="1" outlineLevel="1" spans="1:15">
      <c r="A483" s="2">
        <v>21501</v>
      </c>
      <c r="B483" s="2"/>
      <c r="C483" s="2" t="s">
        <v>546</v>
      </c>
      <c r="D483" s="2">
        <v>0</v>
      </c>
      <c r="E483" s="2">
        <v>1</v>
      </c>
      <c r="F483" s="2">
        <v>5</v>
      </c>
      <c r="G483" s="2">
        <v>5</v>
      </c>
      <c r="H483" s="2">
        <v>500</v>
      </c>
      <c r="I483" s="2">
        <v>100</v>
      </c>
      <c r="J483" s="2">
        <v>5</v>
      </c>
      <c r="K483" s="2" t="s">
        <v>163</v>
      </c>
      <c r="L483" s="2">
        <v>0</v>
      </c>
      <c r="M483" s="2">
        <v>-1</v>
      </c>
      <c r="N483" s="2">
        <v>-100</v>
      </c>
      <c r="O483" s="6"/>
    </row>
    <row r="484" ht="19.5" customHeight="1" outlineLevel="2" spans="1:15">
      <c r="A484" s="2">
        <v>2150101</v>
      </c>
      <c r="B484" s="2">
        <v>1</v>
      </c>
      <c r="C484" s="2" t="s">
        <v>159</v>
      </c>
      <c r="D484" s="2"/>
      <c r="E484" s="2">
        <v>0</v>
      </c>
      <c r="F484" s="2">
        <v>5</v>
      </c>
      <c r="G484" s="2">
        <v>5</v>
      </c>
      <c r="H484" s="2" t="s">
        <v>163</v>
      </c>
      <c r="I484" s="2">
        <v>100</v>
      </c>
      <c r="J484" s="2">
        <v>5</v>
      </c>
      <c r="K484" s="2" t="s">
        <v>163</v>
      </c>
      <c r="L484" s="2">
        <v>0</v>
      </c>
      <c r="M484" s="2">
        <v>0</v>
      </c>
      <c r="N484" s="2" t="s">
        <v>163</v>
      </c>
      <c r="O484" s="6"/>
    </row>
    <row r="485" ht="19.5" customHeight="1" outlineLevel="2" spans="1:15">
      <c r="A485" s="2">
        <v>2150102</v>
      </c>
      <c r="B485" s="2">
        <v>1</v>
      </c>
      <c r="C485" s="2" t="s">
        <v>160</v>
      </c>
      <c r="D485" s="2">
        <v>0</v>
      </c>
      <c r="E485" s="2">
        <v>1</v>
      </c>
      <c r="F485" s="2">
        <v>0</v>
      </c>
      <c r="G485" s="2">
        <v>0</v>
      </c>
      <c r="H485" s="2">
        <v>0</v>
      </c>
      <c r="I485" s="2" t="s">
        <v>163</v>
      </c>
      <c r="J485" s="2">
        <v>0</v>
      </c>
      <c r="K485" s="2" t="s">
        <v>163</v>
      </c>
      <c r="L485" s="2">
        <v>0</v>
      </c>
      <c r="M485" s="2">
        <v>-1</v>
      </c>
      <c r="N485" s="2">
        <v>-100</v>
      </c>
      <c r="O485" s="6"/>
    </row>
    <row r="486" ht="19.5" customHeight="1" outlineLevel="1" spans="1:15">
      <c r="A486" s="2">
        <v>21505</v>
      </c>
      <c r="B486" s="2"/>
      <c r="C486" s="2" t="s">
        <v>547</v>
      </c>
      <c r="D486" s="2">
        <v>761</v>
      </c>
      <c r="E486" s="2">
        <v>668</v>
      </c>
      <c r="F486" s="2">
        <v>726</v>
      </c>
      <c r="G486" s="2">
        <v>726</v>
      </c>
      <c r="H486" s="2">
        <v>108.68</v>
      </c>
      <c r="I486" s="2">
        <v>100</v>
      </c>
      <c r="J486" s="2">
        <v>-35</v>
      </c>
      <c r="K486" s="2">
        <v>-4.6</v>
      </c>
      <c r="L486" s="2">
        <v>586</v>
      </c>
      <c r="M486" s="2">
        <v>-82</v>
      </c>
      <c r="N486" s="2">
        <v>-12.28</v>
      </c>
      <c r="O486" s="6"/>
    </row>
    <row r="487" ht="19.5" customHeight="1" outlineLevel="2" spans="1:15">
      <c r="A487" s="2">
        <v>2150501</v>
      </c>
      <c r="B487" s="2">
        <v>1</v>
      </c>
      <c r="C487" s="2" t="s">
        <v>159</v>
      </c>
      <c r="D487" s="2">
        <v>489</v>
      </c>
      <c r="E487" s="2">
        <v>513</v>
      </c>
      <c r="F487" s="2">
        <v>562</v>
      </c>
      <c r="G487" s="2">
        <v>562</v>
      </c>
      <c r="H487" s="2">
        <v>109.55</v>
      </c>
      <c r="I487" s="2">
        <v>100</v>
      </c>
      <c r="J487" s="2">
        <v>73</v>
      </c>
      <c r="K487" s="2">
        <v>14.93</v>
      </c>
      <c r="L487" s="2">
        <v>506</v>
      </c>
      <c r="M487" s="2">
        <v>-7</v>
      </c>
      <c r="N487" s="2">
        <v>-1.36</v>
      </c>
      <c r="O487" s="6"/>
    </row>
    <row r="488" ht="19.5" customHeight="1" outlineLevel="2" spans="1:15">
      <c r="A488" s="2">
        <v>2150502</v>
      </c>
      <c r="B488" s="2">
        <v>1</v>
      </c>
      <c r="C488" s="2" t="s">
        <v>160</v>
      </c>
      <c r="D488" s="2">
        <v>272</v>
      </c>
      <c r="E488" s="2">
        <v>155</v>
      </c>
      <c r="F488" s="2">
        <v>164</v>
      </c>
      <c r="G488" s="2">
        <v>164</v>
      </c>
      <c r="H488" s="2">
        <v>105.81</v>
      </c>
      <c r="I488" s="2">
        <v>100</v>
      </c>
      <c r="J488" s="2">
        <v>-108</v>
      </c>
      <c r="K488" s="2">
        <v>-39.71</v>
      </c>
      <c r="L488" s="2">
        <v>80</v>
      </c>
      <c r="M488" s="2">
        <v>-75</v>
      </c>
      <c r="N488" s="2">
        <v>-48.39</v>
      </c>
      <c r="O488" s="6"/>
    </row>
    <row r="489" ht="19.5" customHeight="1" outlineLevel="1" spans="1:15">
      <c r="A489" s="2">
        <v>21508</v>
      </c>
      <c r="B489" s="2"/>
      <c r="C489" s="2" t="s">
        <v>548</v>
      </c>
      <c r="D489" s="2">
        <v>3458</v>
      </c>
      <c r="E489" s="2">
        <v>495</v>
      </c>
      <c r="F489" s="2">
        <v>3263</v>
      </c>
      <c r="G489" s="2">
        <v>3263</v>
      </c>
      <c r="H489" s="2">
        <v>659.19</v>
      </c>
      <c r="I489" s="2">
        <v>100</v>
      </c>
      <c r="J489" s="2">
        <v>-195</v>
      </c>
      <c r="K489" s="2">
        <v>-5.64</v>
      </c>
      <c r="L489" s="2">
        <v>0</v>
      </c>
      <c r="M489" s="2">
        <v>-495</v>
      </c>
      <c r="N489" s="2">
        <v>-100</v>
      </c>
      <c r="O489" s="6"/>
    </row>
    <row r="490" ht="19.5" customHeight="1" outlineLevel="2" spans="1:15">
      <c r="A490" s="2">
        <v>2150805</v>
      </c>
      <c r="B490" s="2">
        <v>1</v>
      </c>
      <c r="C490" s="2" t="s">
        <v>549</v>
      </c>
      <c r="D490" s="2">
        <v>3368</v>
      </c>
      <c r="E490" s="2">
        <v>495</v>
      </c>
      <c r="F490" s="2">
        <v>2511</v>
      </c>
      <c r="G490" s="2">
        <v>2511</v>
      </c>
      <c r="H490" s="2">
        <v>507.27</v>
      </c>
      <c r="I490" s="2">
        <v>100</v>
      </c>
      <c r="J490" s="2">
        <v>-857</v>
      </c>
      <c r="K490" s="2">
        <v>-25.45</v>
      </c>
      <c r="L490" s="2">
        <v>0</v>
      </c>
      <c r="M490" s="2">
        <v>-495</v>
      </c>
      <c r="N490" s="2">
        <v>-100</v>
      </c>
      <c r="O490" s="6"/>
    </row>
    <row r="491" ht="19.5" customHeight="1" outlineLevel="2" spans="1:15">
      <c r="A491" s="2">
        <v>2150899</v>
      </c>
      <c r="B491" s="2">
        <v>1</v>
      </c>
      <c r="C491" s="2" t="s">
        <v>550</v>
      </c>
      <c r="D491" s="2">
        <v>90</v>
      </c>
      <c r="E491" s="2">
        <v>0</v>
      </c>
      <c r="F491" s="2">
        <v>740</v>
      </c>
      <c r="G491" s="2">
        <v>740</v>
      </c>
      <c r="H491" s="2" t="s">
        <v>163</v>
      </c>
      <c r="I491" s="2">
        <v>100</v>
      </c>
      <c r="J491" s="2">
        <v>650</v>
      </c>
      <c r="K491" s="2">
        <v>722.22</v>
      </c>
      <c r="L491" s="2">
        <v>0</v>
      </c>
      <c r="M491" s="2">
        <v>0</v>
      </c>
      <c r="N491" s="2" t="s">
        <v>163</v>
      </c>
      <c r="O491" s="6"/>
    </row>
    <row r="492" ht="19.5" customHeight="1" outlineLevel="1" spans="1:15">
      <c r="A492" s="2">
        <v>21599</v>
      </c>
      <c r="B492" s="2"/>
      <c r="C492" s="2" t="s">
        <v>551</v>
      </c>
      <c r="D492" s="2">
        <v>586</v>
      </c>
      <c r="E492" s="2">
        <v>0</v>
      </c>
      <c r="F492" s="2">
        <v>698</v>
      </c>
      <c r="G492" s="2">
        <v>698</v>
      </c>
      <c r="H492" s="2" t="s">
        <v>163</v>
      </c>
      <c r="I492" s="2">
        <v>100</v>
      </c>
      <c r="J492" s="2">
        <v>112</v>
      </c>
      <c r="K492" s="2">
        <v>19.11</v>
      </c>
      <c r="L492" s="2">
        <v>200</v>
      </c>
      <c r="M492" s="2">
        <v>200</v>
      </c>
      <c r="N492" s="2" t="s">
        <v>163</v>
      </c>
      <c r="O492" s="6"/>
    </row>
    <row r="493" ht="19.5" customHeight="1" outlineLevel="2" spans="1:15">
      <c r="A493" s="2">
        <v>2159999</v>
      </c>
      <c r="B493" s="2">
        <v>1</v>
      </c>
      <c r="C493" s="2" t="s">
        <v>552</v>
      </c>
      <c r="D493" s="2">
        <v>586</v>
      </c>
      <c r="E493" s="2">
        <v>0</v>
      </c>
      <c r="F493" s="2">
        <v>698</v>
      </c>
      <c r="G493" s="2">
        <v>698</v>
      </c>
      <c r="H493" s="2" t="s">
        <v>163</v>
      </c>
      <c r="I493" s="2">
        <v>100</v>
      </c>
      <c r="J493" s="2">
        <v>112</v>
      </c>
      <c r="K493" s="2">
        <v>19.11</v>
      </c>
      <c r="L493" s="2">
        <v>200</v>
      </c>
      <c r="M493" s="2">
        <v>200</v>
      </c>
      <c r="N493" s="2" t="s">
        <v>163</v>
      </c>
      <c r="O493" s="6"/>
    </row>
    <row r="494" ht="19.5" customHeight="1" spans="1:15">
      <c r="A494" s="2">
        <v>216</v>
      </c>
      <c r="B494" s="2"/>
      <c r="C494" s="2" t="s">
        <v>553</v>
      </c>
      <c r="D494" s="2">
        <v>174</v>
      </c>
      <c r="E494" s="2">
        <v>2210</v>
      </c>
      <c r="F494" s="2">
        <v>510</v>
      </c>
      <c r="G494" s="2">
        <v>510</v>
      </c>
      <c r="H494" s="2">
        <v>23.08</v>
      </c>
      <c r="I494" s="2">
        <v>100</v>
      </c>
      <c r="J494" s="2">
        <v>336</v>
      </c>
      <c r="K494" s="2">
        <v>193.1</v>
      </c>
      <c r="L494" s="2">
        <v>882</v>
      </c>
      <c r="M494" s="2">
        <v>-1328</v>
      </c>
      <c r="N494" s="2">
        <v>-60.09</v>
      </c>
      <c r="O494" s="6"/>
    </row>
    <row r="495" ht="19.5" customHeight="1" outlineLevel="1" spans="1:15">
      <c r="A495" s="2">
        <v>21602</v>
      </c>
      <c r="B495" s="2"/>
      <c r="C495" s="2" t="s">
        <v>554</v>
      </c>
      <c r="D495" s="2">
        <v>156</v>
      </c>
      <c r="E495" s="2">
        <v>2210</v>
      </c>
      <c r="F495" s="2">
        <v>468</v>
      </c>
      <c r="G495" s="2">
        <v>468</v>
      </c>
      <c r="H495" s="2">
        <v>21.18</v>
      </c>
      <c r="I495" s="2">
        <v>100</v>
      </c>
      <c r="J495" s="2">
        <v>312</v>
      </c>
      <c r="K495" s="2">
        <v>200</v>
      </c>
      <c r="L495" s="2">
        <v>882</v>
      </c>
      <c r="M495" s="2">
        <v>-1328</v>
      </c>
      <c r="N495" s="2">
        <v>-60.09</v>
      </c>
      <c r="O495" s="6"/>
    </row>
    <row r="496" ht="19.5" customHeight="1" outlineLevel="2" spans="1:15">
      <c r="A496" s="2">
        <v>2160201</v>
      </c>
      <c r="B496" s="2">
        <v>1</v>
      </c>
      <c r="C496" s="2" t="s">
        <v>159</v>
      </c>
      <c r="D496" s="2">
        <v>132</v>
      </c>
      <c r="E496" s="2">
        <v>129</v>
      </c>
      <c r="F496" s="2">
        <v>206</v>
      </c>
      <c r="G496" s="2">
        <v>206</v>
      </c>
      <c r="H496" s="2">
        <v>159.69</v>
      </c>
      <c r="I496" s="2">
        <v>100</v>
      </c>
      <c r="J496" s="2">
        <v>74</v>
      </c>
      <c r="K496" s="2">
        <v>56.06</v>
      </c>
      <c r="L496" s="2">
        <v>146</v>
      </c>
      <c r="M496" s="2">
        <v>17</v>
      </c>
      <c r="N496" s="2">
        <v>13.18</v>
      </c>
      <c r="O496" s="6"/>
    </row>
    <row r="497" ht="19.5" customHeight="1" outlineLevel="2" spans="1:15">
      <c r="A497" s="2">
        <v>2160202</v>
      </c>
      <c r="B497" s="2">
        <v>1</v>
      </c>
      <c r="C497" s="2" t="s">
        <v>160</v>
      </c>
      <c r="D497" s="2">
        <v>36</v>
      </c>
      <c r="E497" s="2">
        <v>56</v>
      </c>
      <c r="F497" s="2">
        <v>3</v>
      </c>
      <c r="G497" s="2">
        <v>3</v>
      </c>
      <c r="H497" s="2">
        <v>5.36</v>
      </c>
      <c r="I497" s="2">
        <v>100</v>
      </c>
      <c r="J497" s="2">
        <v>-33</v>
      </c>
      <c r="K497" s="2">
        <v>-91.67</v>
      </c>
      <c r="L497" s="2">
        <v>6</v>
      </c>
      <c r="M497" s="2">
        <v>-50</v>
      </c>
      <c r="N497" s="2">
        <v>-89.29</v>
      </c>
      <c r="O497" s="6"/>
    </row>
    <row r="498" ht="19.5" customHeight="1" outlineLevel="2" spans="1:15">
      <c r="A498" s="2">
        <v>2160299</v>
      </c>
      <c r="B498" s="2">
        <v>1</v>
      </c>
      <c r="C498" s="2" t="s">
        <v>555</v>
      </c>
      <c r="D498" s="2">
        <v>-12</v>
      </c>
      <c r="E498" s="2">
        <v>2025</v>
      </c>
      <c r="F498" s="2">
        <v>259</v>
      </c>
      <c r="G498" s="2">
        <v>259</v>
      </c>
      <c r="H498" s="2">
        <v>12.79</v>
      </c>
      <c r="I498" s="2">
        <v>100</v>
      </c>
      <c r="J498" s="2">
        <v>271</v>
      </c>
      <c r="K498" s="2">
        <v>-2258.33</v>
      </c>
      <c r="L498" s="2">
        <v>730</v>
      </c>
      <c r="M498" s="2">
        <v>-1295</v>
      </c>
      <c r="N498" s="2">
        <v>-63.95</v>
      </c>
      <c r="O498" s="6"/>
    </row>
    <row r="499" ht="19.5" customHeight="1" outlineLevel="1" spans="1:15">
      <c r="A499" s="2">
        <v>21606</v>
      </c>
      <c r="B499" s="2"/>
      <c r="C499" s="2" t="s">
        <v>556</v>
      </c>
      <c r="D499" s="2">
        <v>18</v>
      </c>
      <c r="E499" s="2">
        <v>0</v>
      </c>
      <c r="F499" s="2">
        <v>42</v>
      </c>
      <c r="G499" s="2">
        <v>42</v>
      </c>
      <c r="H499" s="2" t="s">
        <v>163</v>
      </c>
      <c r="I499" s="2">
        <v>100</v>
      </c>
      <c r="J499" s="2">
        <v>24</v>
      </c>
      <c r="K499" s="2">
        <v>133.33</v>
      </c>
      <c r="L499" s="2">
        <v>0</v>
      </c>
      <c r="M499" s="2">
        <v>0</v>
      </c>
      <c r="N499" s="2" t="s">
        <v>163</v>
      </c>
      <c r="O499" s="6"/>
    </row>
    <row r="500" ht="19.5" customHeight="1" outlineLevel="2" spans="1:15">
      <c r="A500" s="2">
        <v>2160699</v>
      </c>
      <c r="B500" s="2">
        <v>1</v>
      </c>
      <c r="C500" s="2" t="s">
        <v>557</v>
      </c>
      <c r="D500" s="2">
        <v>18</v>
      </c>
      <c r="E500" s="2">
        <v>0</v>
      </c>
      <c r="F500" s="2">
        <v>42</v>
      </c>
      <c r="G500" s="2">
        <v>42</v>
      </c>
      <c r="H500" s="2" t="s">
        <v>163</v>
      </c>
      <c r="I500" s="2">
        <v>100</v>
      </c>
      <c r="J500" s="2">
        <v>24</v>
      </c>
      <c r="K500" s="2">
        <v>133.33</v>
      </c>
      <c r="L500" s="2">
        <v>0</v>
      </c>
      <c r="M500" s="2">
        <v>0</v>
      </c>
      <c r="N500" s="2" t="s">
        <v>163</v>
      </c>
      <c r="O500" s="6"/>
    </row>
    <row r="501" ht="19.5" customHeight="1" spans="1:15">
      <c r="A501" s="2">
        <v>217</v>
      </c>
      <c r="B501" s="2"/>
      <c r="C501" s="2" t="s">
        <v>558</v>
      </c>
      <c r="D501" s="2">
        <v>183</v>
      </c>
      <c r="E501" s="2">
        <v>1483</v>
      </c>
      <c r="F501" s="2">
        <v>1153</v>
      </c>
      <c r="G501" s="2">
        <v>1108</v>
      </c>
      <c r="H501" s="2">
        <v>74.71</v>
      </c>
      <c r="I501" s="2">
        <v>96.1</v>
      </c>
      <c r="J501" s="2">
        <v>925</v>
      </c>
      <c r="K501" s="2">
        <v>505.46</v>
      </c>
      <c r="L501" s="2">
        <v>645</v>
      </c>
      <c r="M501" s="2">
        <v>-838</v>
      </c>
      <c r="N501" s="2">
        <v>-56.51</v>
      </c>
      <c r="O501" s="6"/>
    </row>
    <row r="502" ht="19.5" customHeight="1" outlineLevel="1" spans="1:15">
      <c r="A502" s="2">
        <v>21702</v>
      </c>
      <c r="B502" s="2">
        <v>1</v>
      </c>
      <c r="C502" s="2" t="s">
        <v>559</v>
      </c>
      <c r="D502" s="2">
        <v>50</v>
      </c>
      <c r="E502" s="2">
        <v>100</v>
      </c>
      <c r="F502" s="2">
        <v>0</v>
      </c>
      <c r="G502" s="2">
        <v>0</v>
      </c>
      <c r="H502" s="2">
        <v>0</v>
      </c>
      <c r="I502" s="2" t="s">
        <v>163</v>
      </c>
      <c r="J502" s="2">
        <v>-50</v>
      </c>
      <c r="K502" s="2">
        <v>-100</v>
      </c>
      <c r="L502" s="2">
        <v>100</v>
      </c>
      <c r="M502" s="2">
        <v>0</v>
      </c>
      <c r="N502" s="2">
        <v>0</v>
      </c>
      <c r="O502" s="6"/>
    </row>
    <row r="503" ht="19.5" customHeight="1" outlineLevel="1" spans="1:15">
      <c r="A503" s="2">
        <v>21703</v>
      </c>
      <c r="B503" s="2"/>
      <c r="C503" s="2" t="s">
        <v>560</v>
      </c>
      <c r="D503" s="2">
        <v>132</v>
      </c>
      <c r="E503" s="2">
        <v>1273</v>
      </c>
      <c r="F503" s="2">
        <v>1153</v>
      </c>
      <c r="G503" s="2">
        <v>1108</v>
      </c>
      <c r="H503" s="2">
        <v>87.04</v>
      </c>
      <c r="I503" s="2">
        <v>96.1</v>
      </c>
      <c r="J503" s="2">
        <v>976</v>
      </c>
      <c r="K503" s="2">
        <v>739.39</v>
      </c>
      <c r="L503" s="2">
        <v>545</v>
      </c>
      <c r="M503" s="2">
        <v>-728</v>
      </c>
      <c r="N503" s="2">
        <v>-57.19</v>
      </c>
      <c r="O503" s="6"/>
    </row>
    <row r="504" ht="20.1" customHeight="1" outlineLevel="2" spans="1:15">
      <c r="A504" s="2">
        <v>2170302</v>
      </c>
      <c r="B504" s="2">
        <v>1</v>
      </c>
      <c r="C504" s="2" t="s">
        <v>561</v>
      </c>
      <c r="D504" s="2">
        <v>132</v>
      </c>
      <c r="E504" s="2">
        <v>1000</v>
      </c>
      <c r="F504" s="2">
        <v>1143</v>
      </c>
      <c r="G504" s="2">
        <v>1098</v>
      </c>
      <c r="H504" s="2">
        <v>109.8</v>
      </c>
      <c r="I504" s="2">
        <v>96.06</v>
      </c>
      <c r="J504" s="2">
        <v>966</v>
      </c>
      <c r="K504" s="2">
        <v>731.82</v>
      </c>
      <c r="L504" s="2">
        <v>545</v>
      </c>
      <c r="M504" s="2">
        <v>-455</v>
      </c>
      <c r="N504" s="2">
        <v>-45.5</v>
      </c>
      <c r="O504" s="6"/>
    </row>
    <row r="505" ht="20.1" customHeight="1" outlineLevel="2" spans="1:15">
      <c r="A505" s="2">
        <v>2170399</v>
      </c>
      <c r="B505" s="2">
        <v>1</v>
      </c>
      <c r="C505" s="2" t="s">
        <v>562</v>
      </c>
      <c r="D505" s="2">
        <v>0</v>
      </c>
      <c r="E505" s="2">
        <v>273</v>
      </c>
      <c r="F505" s="2">
        <v>10</v>
      </c>
      <c r="G505" s="2">
        <v>10</v>
      </c>
      <c r="H505" s="2">
        <v>3.66</v>
      </c>
      <c r="I505" s="2">
        <v>100</v>
      </c>
      <c r="J505" s="2">
        <v>10</v>
      </c>
      <c r="K505" s="2" t="s">
        <v>163</v>
      </c>
      <c r="L505" s="2">
        <v>0</v>
      </c>
      <c r="M505" s="2">
        <v>-273</v>
      </c>
      <c r="N505" s="2">
        <v>-100</v>
      </c>
      <c r="O505" s="6"/>
    </row>
    <row r="506" ht="19.5" customHeight="1" outlineLevel="1" spans="1:15">
      <c r="A506" s="2">
        <v>21799</v>
      </c>
      <c r="B506" s="2">
        <v>1</v>
      </c>
      <c r="C506" s="2" t="s">
        <v>563</v>
      </c>
      <c r="D506" s="2">
        <v>1</v>
      </c>
      <c r="E506" s="2">
        <v>110</v>
      </c>
      <c r="F506" s="2">
        <v>0</v>
      </c>
      <c r="G506" s="2">
        <v>0</v>
      </c>
      <c r="H506" s="2">
        <v>0</v>
      </c>
      <c r="I506" s="2" t="s">
        <v>163</v>
      </c>
      <c r="J506" s="2">
        <v>-1</v>
      </c>
      <c r="K506" s="2">
        <v>-100</v>
      </c>
      <c r="L506" s="2">
        <v>0</v>
      </c>
      <c r="M506" s="2">
        <v>-110</v>
      </c>
      <c r="N506" s="2">
        <v>-100</v>
      </c>
      <c r="O506" s="6"/>
    </row>
    <row r="507" ht="19.5" customHeight="1" spans="1:15">
      <c r="A507" s="2">
        <v>220</v>
      </c>
      <c r="B507" s="2"/>
      <c r="C507" s="2" t="s">
        <v>564</v>
      </c>
      <c r="D507" s="2">
        <v>1922</v>
      </c>
      <c r="E507" s="2">
        <v>652</v>
      </c>
      <c r="F507" s="2">
        <v>1177</v>
      </c>
      <c r="G507" s="2">
        <v>1153</v>
      </c>
      <c r="H507" s="2">
        <v>176.84</v>
      </c>
      <c r="I507" s="2">
        <v>97.96</v>
      </c>
      <c r="J507" s="2">
        <v>-769</v>
      </c>
      <c r="K507" s="2">
        <v>-40.01</v>
      </c>
      <c r="L507" s="2">
        <v>671</v>
      </c>
      <c r="M507" s="2">
        <v>19</v>
      </c>
      <c r="N507" s="2">
        <v>2.91</v>
      </c>
      <c r="O507" s="6"/>
    </row>
    <row r="508" ht="19.5" customHeight="1" outlineLevel="1" spans="1:15">
      <c r="A508" s="2">
        <v>22001</v>
      </c>
      <c r="B508" s="2"/>
      <c r="C508" s="2" t="s">
        <v>565</v>
      </c>
      <c r="D508" s="2">
        <v>1922</v>
      </c>
      <c r="E508" s="2">
        <v>652</v>
      </c>
      <c r="F508" s="2">
        <v>1177</v>
      </c>
      <c r="G508" s="2">
        <v>1153</v>
      </c>
      <c r="H508" s="2">
        <v>176.84</v>
      </c>
      <c r="I508" s="2">
        <v>97.96</v>
      </c>
      <c r="J508" s="2">
        <v>-769</v>
      </c>
      <c r="K508" s="2">
        <v>-40.01</v>
      </c>
      <c r="L508" s="2">
        <v>671</v>
      </c>
      <c r="M508" s="2">
        <v>19</v>
      </c>
      <c r="N508" s="2">
        <v>2.91</v>
      </c>
      <c r="O508" s="6"/>
    </row>
    <row r="509" ht="19.5" customHeight="1" outlineLevel="2" spans="1:15">
      <c r="A509" s="2">
        <v>2200101</v>
      </c>
      <c r="B509" s="2">
        <v>1</v>
      </c>
      <c r="C509" s="2" t="s">
        <v>159</v>
      </c>
      <c r="D509" s="2">
        <v>753</v>
      </c>
      <c r="E509" s="2">
        <v>652</v>
      </c>
      <c r="F509" s="2">
        <v>754</v>
      </c>
      <c r="G509" s="2">
        <v>754</v>
      </c>
      <c r="H509" s="2">
        <v>115.64</v>
      </c>
      <c r="I509" s="2">
        <v>100</v>
      </c>
      <c r="J509" s="2">
        <v>1</v>
      </c>
      <c r="K509" s="2">
        <v>0.13</v>
      </c>
      <c r="L509" s="2">
        <v>630</v>
      </c>
      <c r="M509" s="2">
        <v>-22</v>
      </c>
      <c r="N509" s="2">
        <v>-3.37</v>
      </c>
      <c r="O509" s="6"/>
    </row>
    <row r="510" ht="19.5" customHeight="1" outlineLevel="2" spans="1:15">
      <c r="A510" s="2">
        <v>2200102</v>
      </c>
      <c r="B510" s="2">
        <v>1</v>
      </c>
      <c r="C510" s="2" t="s">
        <v>160</v>
      </c>
      <c r="D510" s="2">
        <v>1139</v>
      </c>
      <c r="E510" s="2">
        <v>0</v>
      </c>
      <c r="F510" s="2">
        <v>20</v>
      </c>
      <c r="G510" s="2">
        <v>20</v>
      </c>
      <c r="H510" s="2" t="s">
        <v>163</v>
      </c>
      <c r="I510" s="2">
        <v>100</v>
      </c>
      <c r="J510" s="2">
        <v>-1119</v>
      </c>
      <c r="K510" s="2">
        <v>-98.24</v>
      </c>
      <c r="L510" s="2">
        <v>0</v>
      </c>
      <c r="M510" s="2">
        <v>0</v>
      </c>
      <c r="N510" s="2" t="s">
        <v>163</v>
      </c>
      <c r="O510" s="6"/>
    </row>
    <row r="511" ht="19.5" customHeight="1" outlineLevel="2" spans="1:15">
      <c r="A511" s="2">
        <v>2200104</v>
      </c>
      <c r="B511" s="2">
        <v>1</v>
      </c>
      <c r="C511" s="2" t="s">
        <v>566</v>
      </c>
      <c r="D511" s="2">
        <v>20</v>
      </c>
      <c r="E511" s="2">
        <v>0</v>
      </c>
      <c r="F511" s="2">
        <v>358</v>
      </c>
      <c r="G511" s="2">
        <v>358</v>
      </c>
      <c r="H511" s="2" t="s">
        <v>163</v>
      </c>
      <c r="I511" s="2">
        <v>100</v>
      </c>
      <c r="J511" s="2">
        <v>338</v>
      </c>
      <c r="K511" s="2">
        <v>1690</v>
      </c>
      <c r="L511" s="2">
        <v>0</v>
      </c>
      <c r="M511" s="2">
        <v>0</v>
      </c>
      <c r="N511" s="2" t="s">
        <v>163</v>
      </c>
      <c r="O511" s="6"/>
    </row>
    <row r="512" ht="19.5" customHeight="1" outlineLevel="2" spans="1:15">
      <c r="A512" s="2">
        <v>2200199</v>
      </c>
      <c r="B512" s="2">
        <v>1</v>
      </c>
      <c r="C512" s="2" t="s">
        <v>567</v>
      </c>
      <c r="D512" s="2">
        <v>10</v>
      </c>
      <c r="E512" s="2">
        <v>0</v>
      </c>
      <c r="F512" s="2">
        <v>41</v>
      </c>
      <c r="G512" s="2">
        <v>17</v>
      </c>
      <c r="H512" s="2" t="s">
        <v>163</v>
      </c>
      <c r="I512" s="2">
        <v>41.46</v>
      </c>
      <c r="J512" s="2">
        <v>7</v>
      </c>
      <c r="K512" s="2">
        <v>70</v>
      </c>
      <c r="L512" s="2">
        <v>24</v>
      </c>
      <c r="M512" s="2">
        <v>24</v>
      </c>
      <c r="N512" s="2" t="s">
        <v>163</v>
      </c>
      <c r="O512" s="6"/>
    </row>
    <row r="513" ht="19.5" customHeight="1" spans="1:15">
      <c r="A513" s="2">
        <v>221</v>
      </c>
      <c r="B513" s="2"/>
      <c r="C513" s="2" t="s">
        <v>568</v>
      </c>
      <c r="D513" s="2">
        <v>-7943</v>
      </c>
      <c r="E513" s="2">
        <v>3275</v>
      </c>
      <c r="F513" s="2">
        <v>3502</v>
      </c>
      <c r="G513" s="2">
        <v>3262</v>
      </c>
      <c r="H513" s="2">
        <v>99.6</v>
      </c>
      <c r="I513" s="2">
        <v>93.15</v>
      </c>
      <c r="J513" s="2">
        <v>11205</v>
      </c>
      <c r="K513" s="2">
        <v>141.07</v>
      </c>
      <c r="L513" s="2">
        <v>4187</v>
      </c>
      <c r="M513" s="2">
        <v>912</v>
      </c>
      <c r="N513" s="2">
        <v>27.85</v>
      </c>
      <c r="O513" s="6"/>
    </row>
    <row r="514" ht="19.5" customHeight="1" outlineLevel="1" spans="1:15">
      <c r="A514" s="2">
        <v>22101</v>
      </c>
      <c r="B514" s="2"/>
      <c r="C514" s="2" t="s">
        <v>569</v>
      </c>
      <c r="D514" s="2">
        <v>-10757</v>
      </c>
      <c r="E514" s="2">
        <v>234</v>
      </c>
      <c r="F514" s="2">
        <v>1092</v>
      </c>
      <c r="G514" s="2">
        <v>852</v>
      </c>
      <c r="H514" s="2">
        <v>364.1</v>
      </c>
      <c r="I514" s="2">
        <v>78.02</v>
      </c>
      <c r="J514" s="2">
        <v>11609</v>
      </c>
      <c r="K514" s="2">
        <v>-107.92</v>
      </c>
      <c r="L514" s="2">
        <v>732</v>
      </c>
      <c r="M514" s="2">
        <v>498</v>
      </c>
      <c r="N514" s="2">
        <v>212.82</v>
      </c>
      <c r="O514" s="6"/>
    </row>
    <row r="515" ht="19.5" customHeight="1" outlineLevel="2" spans="1:15">
      <c r="A515" s="2">
        <v>2210103</v>
      </c>
      <c r="B515" s="2">
        <v>1</v>
      </c>
      <c r="C515" s="2" t="s">
        <v>570</v>
      </c>
      <c r="D515" s="2">
        <v>-11165</v>
      </c>
      <c r="E515" s="2">
        <v>0</v>
      </c>
      <c r="F515" s="2">
        <v>263</v>
      </c>
      <c r="G515" s="2">
        <v>263</v>
      </c>
      <c r="H515" s="2" t="s">
        <v>163</v>
      </c>
      <c r="I515" s="2">
        <v>100</v>
      </c>
      <c r="J515" s="2">
        <v>11428</v>
      </c>
      <c r="K515" s="2">
        <v>-102.36</v>
      </c>
      <c r="L515" s="2">
        <v>400</v>
      </c>
      <c r="M515" s="2">
        <v>400</v>
      </c>
      <c r="N515" s="2" t="s">
        <v>163</v>
      </c>
      <c r="O515" s="6"/>
    </row>
    <row r="516" ht="19.5" customHeight="1" outlineLevel="2" spans="1:15">
      <c r="A516" s="2">
        <v>2210105</v>
      </c>
      <c r="B516" s="2">
        <v>1</v>
      </c>
      <c r="C516" s="2" t="s">
        <v>571</v>
      </c>
      <c r="D516" s="2">
        <v>132</v>
      </c>
      <c r="E516" s="2">
        <v>120</v>
      </c>
      <c r="F516" s="2">
        <v>400</v>
      </c>
      <c r="G516" s="2">
        <v>400</v>
      </c>
      <c r="H516" s="2">
        <v>333.33</v>
      </c>
      <c r="I516" s="2">
        <v>100</v>
      </c>
      <c r="J516" s="2">
        <v>268</v>
      </c>
      <c r="K516" s="2">
        <v>203.03</v>
      </c>
      <c r="L516" s="2">
        <v>92</v>
      </c>
      <c r="M516" s="2">
        <v>-28</v>
      </c>
      <c r="N516" s="2">
        <v>-23.33</v>
      </c>
      <c r="O516" s="6"/>
    </row>
    <row r="517" ht="19.5" customHeight="1" outlineLevel="2" spans="1:15">
      <c r="A517" s="2">
        <v>2210106</v>
      </c>
      <c r="B517" s="2">
        <v>1</v>
      </c>
      <c r="C517" s="2" t="s">
        <v>572</v>
      </c>
      <c r="D517" s="2">
        <v>0</v>
      </c>
      <c r="E517" s="2">
        <v>0</v>
      </c>
      <c r="F517" s="2">
        <v>150</v>
      </c>
      <c r="G517" s="2">
        <v>0</v>
      </c>
      <c r="H517" s="2" t="s">
        <v>163</v>
      </c>
      <c r="I517" s="2">
        <v>0</v>
      </c>
      <c r="J517" s="2">
        <v>0</v>
      </c>
      <c r="K517" s="2" t="s">
        <v>163</v>
      </c>
      <c r="L517" s="2">
        <v>150</v>
      </c>
      <c r="M517" s="2">
        <v>150</v>
      </c>
      <c r="N517" s="2" t="s">
        <v>163</v>
      </c>
      <c r="O517" s="6"/>
    </row>
    <row r="518" ht="19.5" customHeight="1" outlineLevel="2" spans="1:15">
      <c r="A518" s="2">
        <v>2210108</v>
      </c>
      <c r="B518" s="2">
        <v>1</v>
      </c>
      <c r="C518" s="2" t="s">
        <v>573</v>
      </c>
      <c r="D518" s="2">
        <v>377</v>
      </c>
      <c r="E518" s="2">
        <v>114</v>
      </c>
      <c r="F518" s="2">
        <v>279</v>
      </c>
      <c r="G518" s="2">
        <v>189</v>
      </c>
      <c r="H518" s="2">
        <v>165.79</v>
      </c>
      <c r="I518" s="2">
        <v>67.74</v>
      </c>
      <c r="J518" s="2">
        <v>-188</v>
      </c>
      <c r="K518" s="2">
        <v>-49.87</v>
      </c>
      <c r="L518" s="2">
        <v>90</v>
      </c>
      <c r="M518" s="2">
        <v>-24</v>
      </c>
      <c r="N518" s="2">
        <v>-21.05</v>
      </c>
      <c r="O518" s="6"/>
    </row>
    <row r="519" ht="19.5" customHeight="1" outlineLevel="2" spans="1:15">
      <c r="A519" s="2">
        <v>2210199</v>
      </c>
      <c r="B519" s="2">
        <v>1</v>
      </c>
      <c r="C519" s="2" t="s">
        <v>574</v>
      </c>
      <c r="D519" s="2">
        <v>-101</v>
      </c>
      <c r="E519" s="2">
        <v>0</v>
      </c>
      <c r="F519" s="2">
        <v>0</v>
      </c>
      <c r="G519" s="2">
        <v>0</v>
      </c>
      <c r="H519" s="2" t="s">
        <v>163</v>
      </c>
      <c r="I519" s="2" t="s">
        <v>163</v>
      </c>
      <c r="J519" s="2">
        <v>101</v>
      </c>
      <c r="K519" s="2">
        <v>-100</v>
      </c>
      <c r="L519" s="2">
        <v>0</v>
      </c>
      <c r="M519" s="2">
        <v>0</v>
      </c>
      <c r="N519" s="2" t="s">
        <v>163</v>
      </c>
      <c r="O519" s="6"/>
    </row>
    <row r="520" ht="19.5" customHeight="1" outlineLevel="1" spans="1:15">
      <c r="A520" s="2">
        <v>22102</v>
      </c>
      <c r="B520" s="2"/>
      <c r="C520" s="2" t="s">
        <v>575</v>
      </c>
      <c r="D520" s="2">
        <v>2814</v>
      </c>
      <c r="E520" s="2">
        <v>3041</v>
      </c>
      <c r="F520" s="2">
        <v>2410</v>
      </c>
      <c r="G520" s="2">
        <v>2410</v>
      </c>
      <c r="H520" s="2">
        <v>79.25</v>
      </c>
      <c r="I520" s="2">
        <v>100</v>
      </c>
      <c r="J520" s="2">
        <v>-404</v>
      </c>
      <c r="K520" s="2">
        <v>-14.36</v>
      </c>
      <c r="L520" s="2">
        <v>3455</v>
      </c>
      <c r="M520" s="2">
        <v>414</v>
      </c>
      <c r="N520" s="2">
        <v>13.61</v>
      </c>
      <c r="O520" s="6"/>
    </row>
    <row r="521" ht="19.5" customHeight="1" outlineLevel="2" spans="1:15">
      <c r="A521" s="2">
        <v>2210201</v>
      </c>
      <c r="B521" s="2">
        <v>1</v>
      </c>
      <c r="C521" s="2" t="s">
        <v>576</v>
      </c>
      <c r="D521" s="2">
        <v>2814</v>
      </c>
      <c r="E521" s="2">
        <v>3041</v>
      </c>
      <c r="F521" s="2">
        <v>2410</v>
      </c>
      <c r="G521" s="2">
        <v>2410</v>
      </c>
      <c r="H521" s="2">
        <v>79.25</v>
      </c>
      <c r="I521" s="2">
        <v>100</v>
      </c>
      <c r="J521" s="2">
        <v>-404</v>
      </c>
      <c r="K521" s="2">
        <v>-14.36</v>
      </c>
      <c r="L521" s="2">
        <v>3455</v>
      </c>
      <c r="M521" s="2">
        <v>414</v>
      </c>
      <c r="N521" s="2">
        <v>13.61</v>
      </c>
      <c r="O521" s="6"/>
    </row>
    <row r="522" ht="19.5" customHeight="1" outlineLevel="1" collapsed="1" spans="1:15">
      <c r="A522" s="2">
        <v>22103</v>
      </c>
      <c r="B522" s="2"/>
      <c r="C522" s="2" t="s">
        <v>577</v>
      </c>
      <c r="D522" s="2">
        <v>0</v>
      </c>
      <c r="E522" s="2">
        <v>0</v>
      </c>
      <c r="F522" s="2">
        <v>0</v>
      </c>
      <c r="G522" s="2">
        <v>0</v>
      </c>
      <c r="H522" s="2" t="s">
        <v>163</v>
      </c>
      <c r="I522" s="2" t="s">
        <v>163</v>
      </c>
      <c r="J522" s="2">
        <v>0</v>
      </c>
      <c r="K522" s="2" t="s">
        <v>163</v>
      </c>
      <c r="L522" s="2">
        <v>0</v>
      </c>
      <c r="M522" s="2">
        <v>0</v>
      </c>
      <c r="N522" s="2" t="s">
        <v>163</v>
      </c>
      <c r="O522" s="6"/>
    </row>
    <row r="523" ht="19.5" hidden="1" customHeight="1" outlineLevel="2" spans="1:15">
      <c r="A523" s="2">
        <v>2210302</v>
      </c>
      <c r="B523" s="2">
        <v>1</v>
      </c>
      <c r="C523" s="2" t="s">
        <v>578</v>
      </c>
      <c r="D523" s="2"/>
      <c r="E523" s="2">
        <v>0</v>
      </c>
      <c r="F523" s="2">
        <v>0</v>
      </c>
      <c r="G523" s="2">
        <v>0</v>
      </c>
      <c r="H523" s="2" t="s">
        <v>163</v>
      </c>
      <c r="I523" s="2" t="s">
        <v>163</v>
      </c>
      <c r="J523" s="2">
        <v>0</v>
      </c>
      <c r="K523" s="2" t="s">
        <v>163</v>
      </c>
      <c r="L523" s="2">
        <v>0</v>
      </c>
      <c r="M523" s="2">
        <v>0</v>
      </c>
      <c r="N523" s="2" t="s">
        <v>163</v>
      </c>
      <c r="O523" s="6"/>
    </row>
    <row r="524" ht="19.5" customHeight="1" spans="1:15">
      <c r="A524" s="2">
        <v>222</v>
      </c>
      <c r="B524" s="2"/>
      <c r="C524" s="2" t="s">
        <v>579</v>
      </c>
      <c r="D524" s="2">
        <v>275</v>
      </c>
      <c r="E524" s="2">
        <v>6</v>
      </c>
      <c r="F524" s="2">
        <v>326</v>
      </c>
      <c r="G524" s="2">
        <v>326</v>
      </c>
      <c r="H524" s="2">
        <v>5433.33</v>
      </c>
      <c r="I524" s="2">
        <v>100</v>
      </c>
      <c r="J524" s="2">
        <v>51</v>
      </c>
      <c r="K524" s="2">
        <v>18.55</v>
      </c>
      <c r="L524" s="2">
        <v>66</v>
      </c>
      <c r="M524" s="2">
        <v>60</v>
      </c>
      <c r="N524" s="2">
        <v>1000</v>
      </c>
      <c r="O524" s="6"/>
    </row>
    <row r="525" ht="19.5" customHeight="1" outlineLevel="1" spans="1:15">
      <c r="A525" s="2">
        <v>22201</v>
      </c>
      <c r="B525" s="2"/>
      <c r="C525" s="2" t="s">
        <v>580</v>
      </c>
      <c r="D525" s="2">
        <v>202</v>
      </c>
      <c r="E525" s="2">
        <v>6</v>
      </c>
      <c r="F525" s="2">
        <v>162</v>
      </c>
      <c r="G525" s="2">
        <v>162</v>
      </c>
      <c r="H525" s="2">
        <v>2700</v>
      </c>
      <c r="I525" s="2">
        <v>100</v>
      </c>
      <c r="J525" s="2">
        <v>-40</v>
      </c>
      <c r="K525" s="2">
        <v>-19.8</v>
      </c>
      <c r="L525" s="2">
        <v>66</v>
      </c>
      <c r="M525" s="2">
        <v>60</v>
      </c>
      <c r="N525" s="2">
        <v>1000</v>
      </c>
      <c r="O525" s="6"/>
    </row>
    <row r="526" ht="19.5" hidden="1" customHeight="1" outlineLevel="2" spans="1:15">
      <c r="A526" s="2">
        <v>2220102</v>
      </c>
      <c r="B526" s="2">
        <v>1</v>
      </c>
      <c r="C526" s="2" t="s">
        <v>160</v>
      </c>
      <c r="D526" s="2"/>
      <c r="E526" s="2">
        <v>0</v>
      </c>
      <c r="F526" s="2">
        <v>0</v>
      </c>
      <c r="G526" s="2">
        <v>0</v>
      </c>
      <c r="H526" s="2" t="s">
        <v>163</v>
      </c>
      <c r="I526" s="2" t="s">
        <v>163</v>
      </c>
      <c r="J526" s="2">
        <v>0</v>
      </c>
      <c r="K526" s="2" t="s">
        <v>163</v>
      </c>
      <c r="L526" s="2">
        <v>0</v>
      </c>
      <c r="M526" s="2">
        <v>0</v>
      </c>
      <c r="N526" s="2" t="s">
        <v>163</v>
      </c>
      <c r="O526" s="6"/>
    </row>
    <row r="527" ht="19.5" customHeight="1" outlineLevel="2" spans="1:15">
      <c r="A527" s="2">
        <v>2220106</v>
      </c>
      <c r="B527" s="2">
        <v>1</v>
      </c>
      <c r="C527" s="2" t="s">
        <v>581</v>
      </c>
      <c r="D527" s="2">
        <v>0</v>
      </c>
      <c r="E527" s="2">
        <v>6</v>
      </c>
      <c r="F527" s="2">
        <v>6</v>
      </c>
      <c r="G527" s="2">
        <v>6</v>
      </c>
      <c r="H527" s="2">
        <v>100</v>
      </c>
      <c r="I527" s="2">
        <v>100</v>
      </c>
      <c r="J527" s="2">
        <v>6</v>
      </c>
      <c r="K527" s="2" t="s">
        <v>163</v>
      </c>
      <c r="L527" s="2">
        <v>8</v>
      </c>
      <c r="M527" s="2">
        <v>2</v>
      </c>
      <c r="N527" s="2">
        <v>33.33</v>
      </c>
      <c r="O527" s="6"/>
    </row>
    <row r="528" ht="19.5" customHeight="1" outlineLevel="2" spans="1:15">
      <c r="A528" s="2">
        <v>2220199</v>
      </c>
      <c r="B528" s="2">
        <v>1</v>
      </c>
      <c r="C528" s="2" t="s">
        <v>582</v>
      </c>
      <c r="D528" s="2">
        <v>202</v>
      </c>
      <c r="E528" s="2">
        <v>0</v>
      </c>
      <c r="F528" s="2">
        <v>156</v>
      </c>
      <c r="G528" s="2">
        <v>156</v>
      </c>
      <c r="H528" s="2" t="s">
        <v>163</v>
      </c>
      <c r="I528" s="2">
        <v>100</v>
      </c>
      <c r="J528" s="2">
        <v>-46</v>
      </c>
      <c r="K528" s="2">
        <v>-22.77</v>
      </c>
      <c r="L528" s="2">
        <v>0</v>
      </c>
      <c r="M528" s="2">
        <v>0</v>
      </c>
      <c r="N528" s="2" t="s">
        <v>163</v>
      </c>
      <c r="O528" s="6"/>
    </row>
    <row r="529" ht="19.5" customHeight="1" outlineLevel="1" spans="1:15">
      <c r="A529" s="2">
        <v>22204</v>
      </c>
      <c r="B529" s="2"/>
      <c r="C529" s="2" t="s">
        <v>583</v>
      </c>
      <c r="D529" s="2">
        <v>73</v>
      </c>
      <c r="E529" s="2">
        <v>0</v>
      </c>
      <c r="F529" s="2">
        <v>164</v>
      </c>
      <c r="G529" s="2">
        <v>164</v>
      </c>
      <c r="H529" s="2" t="s">
        <v>163</v>
      </c>
      <c r="I529" s="2">
        <v>100</v>
      </c>
      <c r="J529" s="2">
        <v>91</v>
      </c>
      <c r="K529" s="2">
        <v>124.66</v>
      </c>
      <c r="L529" s="2">
        <v>0</v>
      </c>
      <c r="M529" s="2">
        <v>0</v>
      </c>
      <c r="N529" s="2" t="s">
        <v>163</v>
      </c>
      <c r="O529" s="6"/>
    </row>
    <row r="530" ht="19.5" customHeight="1" outlineLevel="2" spans="1:15">
      <c r="A530" s="2">
        <v>2220402</v>
      </c>
      <c r="B530" s="2">
        <v>1</v>
      </c>
      <c r="C530" s="2" t="s">
        <v>584</v>
      </c>
      <c r="D530" s="2">
        <v>65</v>
      </c>
      <c r="E530" s="2">
        <v>0</v>
      </c>
      <c r="F530" s="2">
        <v>131</v>
      </c>
      <c r="G530" s="2">
        <v>131</v>
      </c>
      <c r="H530" s="2" t="s">
        <v>163</v>
      </c>
      <c r="I530" s="2">
        <v>100</v>
      </c>
      <c r="J530" s="2">
        <v>66</v>
      </c>
      <c r="K530" s="2">
        <v>101.54</v>
      </c>
      <c r="L530" s="2">
        <v>0</v>
      </c>
      <c r="M530" s="2">
        <v>0</v>
      </c>
      <c r="N530" s="2" t="s">
        <v>163</v>
      </c>
      <c r="O530" s="6"/>
    </row>
    <row r="531" ht="19.5" customHeight="1" outlineLevel="2" spans="1:15">
      <c r="A531" s="2">
        <v>2220403</v>
      </c>
      <c r="B531" s="2">
        <v>1</v>
      </c>
      <c r="C531" s="2" t="s">
        <v>585</v>
      </c>
      <c r="D531" s="2">
        <v>8</v>
      </c>
      <c r="E531" s="2">
        <v>0</v>
      </c>
      <c r="F531" s="2">
        <v>33</v>
      </c>
      <c r="G531" s="2">
        <v>33</v>
      </c>
      <c r="H531" s="2" t="s">
        <v>163</v>
      </c>
      <c r="I531" s="2">
        <v>100</v>
      </c>
      <c r="J531" s="2">
        <v>25</v>
      </c>
      <c r="K531" s="2">
        <v>312.5</v>
      </c>
      <c r="L531" s="2">
        <v>0</v>
      </c>
      <c r="M531" s="2">
        <v>0</v>
      </c>
      <c r="N531" s="2" t="s">
        <v>163</v>
      </c>
      <c r="O531" s="6"/>
    </row>
    <row r="532" ht="19.5" customHeight="1" spans="1:15">
      <c r="A532" s="2">
        <v>224</v>
      </c>
      <c r="B532" s="2"/>
      <c r="C532" s="2" t="s">
        <v>586</v>
      </c>
      <c r="D532" s="2">
        <v>1684</v>
      </c>
      <c r="E532" s="2">
        <v>1944</v>
      </c>
      <c r="F532" s="2">
        <v>1776</v>
      </c>
      <c r="G532" s="2">
        <v>1610</v>
      </c>
      <c r="H532" s="2">
        <v>82.82</v>
      </c>
      <c r="I532" s="2">
        <v>433.37</v>
      </c>
      <c r="J532" s="2">
        <v>-74</v>
      </c>
      <c r="K532" s="2">
        <v>-4.39</v>
      </c>
      <c r="L532" s="2">
        <v>2174</v>
      </c>
      <c r="M532" s="2">
        <v>230</v>
      </c>
      <c r="N532" s="2">
        <v>11.83</v>
      </c>
      <c r="O532" s="6"/>
    </row>
    <row r="533" ht="19.5" customHeight="1" outlineLevel="1" spans="1:15">
      <c r="A533" s="2">
        <v>22401</v>
      </c>
      <c r="B533" s="2"/>
      <c r="C533" s="2" t="s">
        <v>587</v>
      </c>
      <c r="D533" s="2">
        <v>432</v>
      </c>
      <c r="E533" s="2">
        <v>579</v>
      </c>
      <c r="F533" s="2">
        <v>454</v>
      </c>
      <c r="G533" s="2">
        <v>454</v>
      </c>
      <c r="H533" s="2">
        <v>78.41</v>
      </c>
      <c r="I533" s="2">
        <v>100</v>
      </c>
      <c r="J533" s="2">
        <v>22</v>
      </c>
      <c r="K533" s="2">
        <v>5.09</v>
      </c>
      <c r="L533" s="2">
        <v>397</v>
      </c>
      <c r="M533" s="2">
        <v>-182</v>
      </c>
      <c r="N533" s="2">
        <v>-31.43</v>
      </c>
      <c r="O533" s="6"/>
    </row>
    <row r="534" ht="19.5" customHeight="1" outlineLevel="2" spans="1:15">
      <c r="A534" s="2">
        <v>2240101</v>
      </c>
      <c r="B534" s="2">
        <v>1</v>
      </c>
      <c r="C534" s="2" t="s">
        <v>159</v>
      </c>
      <c r="D534" s="2">
        <v>327</v>
      </c>
      <c r="E534" s="2">
        <v>352</v>
      </c>
      <c r="F534" s="2">
        <v>375</v>
      </c>
      <c r="G534" s="2">
        <v>375</v>
      </c>
      <c r="H534" s="2">
        <v>106.53</v>
      </c>
      <c r="I534" s="2">
        <v>100</v>
      </c>
      <c r="J534" s="2">
        <v>48</v>
      </c>
      <c r="K534" s="2">
        <v>14.68</v>
      </c>
      <c r="L534" s="2">
        <v>347</v>
      </c>
      <c r="M534" s="2">
        <v>-5</v>
      </c>
      <c r="N534" s="2">
        <v>-1.42</v>
      </c>
      <c r="O534" s="6"/>
    </row>
    <row r="535" ht="19.5" customHeight="1" outlineLevel="2" spans="1:15">
      <c r="A535" s="2">
        <v>2240102</v>
      </c>
      <c r="B535" s="2">
        <v>1</v>
      </c>
      <c r="C535" s="2" t="s">
        <v>160</v>
      </c>
      <c r="D535" s="2">
        <v>94</v>
      </c>
      <c r="E535" s="2">
        <v>122</v>
      </c>
      <c r="F535" s="2">
        <v>79</v>
      </c>
      <c r="G535" s="2">
        <v>79</v>
      </c>
      <c r="H535" s="2">
        <v>64.75</v>
      </c>
      <c r="I535" s="2">
        <v>100</v>
      </c>
      <c r="J535" s="2">
        <v>-15</v>
      </c>
      <c r="K535" s="2">
        <v>-15.96</v>
      </c>
      <c r="L535" s="2">
        <v>50</v>
      </c>
      <c r="M535" s="2">
        <v>-72</v>
      </c>
      <c r="N535" s="2">
        <v>-59.02</v>
      </c>
      <c r="O535" s="6"/>
    </row>
    <row r="536" ht="19.5" customHeight="1" outlineLevel="2" spans="1:15">
      <c r="A536" s="2">
        <v>2240104</v>
      </c>
      <c r="B536" s="2">
        <v>1</v>
      </c>
      <c r="C536" s="2" t="s">
        <v>588</v>
      </c>
      <c r="D536" s="2">
        <v>9</v>
      </c>
      <c r="E536" s="2">
        <v>35</v>
      </c>
      <c r="F536" s="2">
        <v>0</v>
      </c>
      <c r="G536" s="2">
        <v>0</v>
      </c>
      <c r="H536" s="2">
        <v>0</v>
      </c>
      <c r="I536" s="2" t="s">
        <v>163</v>
      </c>
      <c r="J536" s="2">
        <v>-9</v>
      </c>
      <c r="K536" s="2">
        <v>-100</v>
      </c>
      <c r="L536" s="2">
        <v>0</v>
      </c>
      <c r="M536" s="2">
        <v>-35</v>
      </c>
      <c r="N536" s="2">
        <v>-100</v>
      </c>
      <c r="O536" s="6"/>
    </row>
    <row r="537" ht="19.5" customHeight="1" outlineLevel="2" spans="1:15">
      <c r="A537" s="2">
        <v>2240109</v>
      </c>
      <c r="B537" s="2">
        <v>1</v>
      </c>
      <c r="C537" s="2" t="s">
        <v>589</v>
      </c>
      <c r="D537" s="2">
        <v>2</v>
      </c>
      <c r="E537" s="2">
        <v>0</v>
      </c>
      <c r="F537" s="2">
        <v>0</v>
      </c>
      <c r="G537" s="2">
        <v>0</v>
      </c>
      <c r="H537" s="2" t="s">
        <v>163</v>
      </c>
      <c r="I537" s="2" t="s">
        <v>163</v>
      </c>
      <c r="J537" s="2">
        <v>-2</v>
      </c>
      <c r="K537" s="2">
        <v>-100</v>
      </c>
      <c r="L537" s="2">
        <v>0</v>
      </c>
      <c r="M537" s="2">
        <v>0</v>
      </c>
      <c r="N537" s="2" t="s">
        <v>163</v>
      </c>
      <c r="O537" s="6"/>
    </row>
    <row r="538" ht="19.5" customHeight="1" outlineLevel="2" spans="1:15">
      <c r="A538" s="2">
        <v>2240199</v>
      </c>
      <c r="B538" s="2">
        <v>1</v>
      </c>
      <c r="C538" s="2" t="s">
        <v>590</v>
      </c>
      <c r="D538" s="2">
        <v>0</v>
      </c>
      <c r="E538" s="2">
        <v>70</v>
      </c>
      <c r="F538" s="2">
        <v>0</v>
      </c>
      <c r="G538" s="2">
        <v>0</v>
      </c>
      <c r="H538" s="2">
        <v>0</v>
      </c>
      <c r="I538" s="2" t="s">
        <v>163</v>
      </c>
      <c r="J538" s="2">
        <v>0</v>
      </c>
      <c r="K538" s="2" t="s">
        <v>163</v>
      </c>
      <c r="L538" s="2">
        <v>0</v>
      </c>
      <c r="M538" s="2">
        <v>-70</v>
      </c>
      <c r="N538" s="2">
        <v>-100</v>
      </c>
      <c r="O538" s="6"/>
    </row>
    <row r="539" ht="19.5" customHeight="1" outlineLevel="1" spans="1:15">
      <c r="A539" s="2">
        <v>22402</v>
      </c>
      <c r="B539" s="2"/>
      <c r="C539" s="2" t="s">
        <v>591</v>
      </c>
      <c r="D539" s="2">
        <v>879</v>
      </c>
      <c r="E539" s="2">
        <v>1171</v>
      </c>
      <c r="F539" s="2">
        <v>1017</v>
      </c>
      <c r="G539" s="2">
        <v>1017</v>
      </c>
      <c r="H539" s="2">
        <v>86.85</v>
      </c>
      <c r="I539" s="2">
        <v>100</v>
      </c>
      <c r="J539" s="2">
        <v>138</v>
      </c>
      <c r="K539" s="2">
        <v>15.7</v>
      </c>
      <c r="L539" s="2">
        <v>1536</v>
      </c>
      <c r="M539" s="2">
        <v>365</v>
      </c>
      <c r="N539" s="2">
        <v>31.17</v>
      </c>
      <c r="O539" s="6"/>
    </row>
    <row r="540" ht="19.5" customHeight="1" outlineLevel="2" spans="1:15">
      <c r="A540" s="2">
        <v>2240204</v>
      </c>
      <c r="B540" s="2">
        <v>1</v>
      </c>
      <c r="C540" s="2" t="s">
        <v>592</v>
      </c>
      <c r="D540" s="2">
        <v>879</v>
      </c>
      <c r="E540" s="2">
        <v>1171</v>
      </c>
      <c r="F540" s="2">
        <v>1017</v>
      </c>
      <c r="G540" s="2">
        <v>1017</v>
      </c>
      <c r="H540" s="2">
        <v>86.85</v>
      </c>
      <c r="I540" s="2">
        <v>100</v>
      </c>
      <c r="J540" s="2">
        <v>138</v>
      </c>
      <c r="K540" s="2">
        <v>15.7</v>
      </c>
      <c r="L540" s="2">
        <v>1049</v>
      </c>
      <c r="M540" s="2">
        <v>-122</v>
      </c>
      <c r="N540" s="2">
        <v>-10.42</v>
      </c>
      <c r="O540" s="6"/>
    </row>
    <row r="541" ht="19.5" customHeight="1" outlineLevel="2" collapsed="1" spans="1:15">
      <c r="A541" s="2" t="s">
        <v>593</v>
      </c>
      <c r="B541" s="2" t="s">
        <v>233</v>
      </c>
      <c r="C541" s="2" t="s">
        <v>173</v>
      </c>
      <c r="D541" s="2"/>
      <c r="E541" s="2">
        <v>0</v>
      </c>
      <c r="F541" s="2">
        <v>0</v>
      </c>
      <c r="G541" s="2">
        <v>0</v>
      </c>
      <c r="H541" s="2" t="s">
        <v>163</v>
      </c>
      <c r="I541" s="2" t="s">
        <v>163</v>
      </c>
      <c r="J541" s="2">
        <v>0</v>
      </c>
      <c r="K541" s="2" t="s">
        <v>163</v>
      </c>
      <c r="L541" s="2">
        <v>473</v>
      </c>
      <c r="M541" s="2">
        <v>473</v>
      </c>
      <c r="N541" s="2" t="s">
        <v>163</v>
      </c>
      <c r="O541" s="6"/>
    </row>
    <row r="542" ht="19.5" customHeight="1" outlineLevel="2" collapsed="1" spans="1:15">
      <c r="A542" s="2" t="s">
        <v>594</v>
      </c>
      <c r="B542" s="2" t="s">
        <v>233</v>
      </c>
      <c r="C542" s="2" t="s">
        <v>595</v>
      </c>
      <c r="D542" s="2"/>
      <c r="E542" s="2">
        <v>0</v>
      </c>
      <c r="F542" s="2">
        <v>0</v>
      </c>
      <c r="G542" s="2">
        <v>0</v>
      </c>
      <c r="H542" s="2" t="s">
        <v>163</v>
      </c>
      <c r="I542" s="2" t="s">
        <v>163</v>
      </c>
      <c r="J542" s="2">
        <v>0</v>
      </c>
      <c r="K542" s="2" t="s">
        <v>163</v>
      </c>
      <c r="L542" s="2">
        <v>14</v>
      </c>
      <c r="M542" s="2">
        <v>14</v>
      </c>
      <c r="N542" s="2" t="s">
        <v>163</v>
      </c>
      <c r="O542" s="6"/>
    </row>
    <row r="543" ht="19.5" customHeight="1" outlineLevel="1" spans="1:15">
      <c r="A543" s="2">
        <v>22405</v>
      </c>
      <c r="B543" s="2"/>
      <c r="C543" s="2" t="s">
        <v>596</v>
      </c>
      <c r="D543" s="2">
        <v>67</v>
      </c>
      <c r="E543" s="2">
        <v>56</v>
      </c>
      <c r="F543" s="2">
        <v>68</v>
      </c>
      <c r="G543" s="2">
        <v>68</v>
      </c>
      <c r="H543" s="2">
        <v>121.43</v>
      </c>
      <c r="I543" s="2">
        <v>100</v>
      </c>
      <c r="J543" s="2">
        <v>1</v>
      </c>
      <c r="K543" s="2">
        <v>1.49</v>
      </c>
      <c r="L543" s="2">
        <v>44</v>
      </c>
      <c r="M543" s="2">
        <v>-12</v>
      </c>
      <c r="N543" s="2">
        <v>-21.43</v>
      </c>
      <c r="O543" s="6"/>
    </row>
    <row r="544" ht="19.5" customHeight="1" outlineLevel="2" spans="1:15">
      <c r="A544" s="2">
        <v>2240501</v>
      </c>
      <c r="B544" s="2">
        <v>1</v>
      </c>
      <c r="C544" s="2" t="s">
        <v>159</v>
      </c>
      <c r="D544" s="2">
        <v>47</v>
      </c>
      <c r="E544" s="2">
        <v>46</v>
      </c>
      <c r="F544" s="2">
        <v>55</v>
      </c>
      <c r="G544" s="2">
        <v>55</v>
      </c>
      <c r="H544" s="2">
        <v>119.57</v>
      </c>
      <c r="I544" s="2">
        <v>100</v>
      </c>
      <c r="J544" s="2">
        <v>8</v>
      </c>
      <c r="K544" s="2">
        <v>17.02</v>
      </c>
      <c r="L544" s="2">
        <v>34</v>
      </c>
      <c r="M544" s="2">
        <v>-12</v>
      </c>
      <c r="N544" s="2">
        <v>-26.09</v>
      </c>
      <c r="O544" s="6"/>
    </row>
    <row r="545" ht="19.5" customHeight="1" outlineLevel="2" spans="1:15">
      <c r="A545" s="2">
        <v>2240504</v>
      </c>
      <c r="B545" s="2">
        <v>1</v>
      </c>
      <c r="C545" s="2" t="s">
        <v>597</v>
      </c>
      <c r="D545" s="2">
        <v>3</v>
      </c>
      <c r="E545" s="2">
        <v>6</v>
      </c>
      <c r="F545" s="2">
        <v>6</v>
      </c>
      <c r="G545" s="2">
        <v>6</v>
      </c>
      <c r="H545" s="2">
        <v>100</v>
      </c>
      <c r="I545" s="2">
        <v>100</v>
      </c>
      <c r="J545" s="2">
        <v>3</v>
      </c>
      <c r="K545" s="2">
        <v>100</v>
      </c>
      <c r="L545" s="2">
        <v>6</v>
      </c>
      <c r="M545" s="2">
        <v>0</v>
      </c>
      <c r="N545" s="2">
        <v>0</v>
      </c>
      <c r="O545" s="6"/>
    </row>
    <row r="546" ht="19.5" customHeight="1" outlineLevel="2" spans="1:15">
      <c r="A546" s="2">
        <v>2240506</v>
      </c>
      <c r="B546" s="2">
        <v>1</v>
      </c>
      <c r="C546" s="2" t="s">
        <v>598</v>
      </c>
      <c r="D546" s="2">
        <v>1</v>
      </c>
      <c r="E546" s="2">
        <v>0</v>
      </c>
      <c r="F546" s="2">
        <v>2</v>
      </c>
      <c r="G546" s="2">
        <v>2</v>
      </c>
      <c r="H546" s="2" t="s">
        <v>163</v>
      </c>
      <c r="I546" s="2">
        <v>100</v>
      </c>
      <c r="J546" s="2">
        <v>1</v>
      </c>
      <c r="K546" s="2">
        <v>100</v>
      </c>
      <c r="L546" s="2">
        <v>0</v>
      </c>
      <c r="M546" s="2">
        <v>0</v>
      </c>
      <c r="N546" s="2" t="s">
        <v>163</v>
      </c>
      <c r="O546" s="6"/>
    </row>
    <row r="547" ht="19.5" customHeight="1" outlineLevel="2" spans="1:15">
      <c r="A547" s="2">
        <v>2240507</v>
      </c>
      <c r="B547" s="2">
        <v>1</v>
      </c>
      <c r="C547" s="2" t="s">
        <v>599</v>
      </c>
      <c r="D547" s="2"/>
      <c r="E547" s="2">
        <v>1</v>
      </c>
      <c r="F547" s="2">
        <v>1</v>
      </c>
      <c r="G547" s="2">
        <v>1</v>
      </c>
      <c r="H547" s="2">
        <v>100</v>
      </c>
      <c r="I547" s="2">
        <v>100</v>
      </c>
      <c r="J547" s="2">
        <v>1</v>
      </c>
      <c r="K547" s="2" t="s">
        <v>163</v>
      </c>
      <c r="L547" s="2">
        <v>1</v>
      </c>
      <c r="M547" s="2">
        <v>0</v>
      </c>
      <c r="N547" s="2">
        <v>0</v>
      </c>
      <c r="O547" s="6"/>
    </row>
    <row r="548" ht="19.5" customHeight="1" outlineLevel="2" spans="1:15">
      <c r="A548" s="2">
        <v>2240508</v>
      </c>
      <c r="B548" s="2">
        <v>1</v>
      </c>
      <c r="C548" s="2" t="s">
        <v>600</v>
      </c>
      <c r="D548" s="2">
        <v>16</v>
      </c>
      <c r="E548" s="2">
        <v>3</v>
      </c>
      <c r="F548" s="2">
        <v>4</v>
      </c>
      <c r="G548" s="2">
        <v>4</v>
      </c>
      <c r="H548" s="2">
        <v>133.33</v>
      </c>
      <c r="I548" s="2">
        <v>100</v>
      </c>
      <c r="J548" s="2">
        <v>-12</v>
      </c>
      <c r="K548" s="2">
        <v>-75</v>
      </c>
      <c r="L548" s="2">
        <v>3</v>
      </c>
      <c r="M548" s="2">
        <v>0</v>
      </c>
      <c r="N548" s="2">
        <v>0</v>
      </c>
      <c r="O548" s="6"/>
    </row>
    <row r="549" ht="19.5" customHeight="1" outlineLevel="1" spans="1:15">
      <c r="A549" s="2">
        <v>22406</v>
      </c>
      <c r="B549" s="2"/>
      <c r="C549" s="2" t="s">
        <v>601</v>
      </c>
      <c r="D549" s="2">
        <v>3</v>
      </c>
      <c r="E549" s="2">
        <v>23</v>
      </c>
      <c r="F549" s="2">
        <v>29</v>
      </c>
      <c r="G549" s="2">
        <v>21</v>
      </c>
      <c r="H549" s="2">
        <v>91.3</v>
      </c>
      <c r="I549" s="2">
        <v>72.41</v>
      </c>
      <c r="J549" s="2">
        <v>18</v>
      </c>
      <c r="K549" s="2">
        <v>600</v>
      </c>
      <c r="L549" s="2">
        <v>39</v>
      </c>
      <c r="M549" s="2">
        <v>16</v>
      </c>
      <c r="N549" s="2">
        <v>69.57</v>
      </c>
      <c r="O549" s="6"/>
    </row>
    <row r="550" ht="19.5" customHeight="1" outlineLevel="2" spans="1:15">
      <c r="A550" s="2">
        <v>2240601</v>
      </c>
      <c r="B550" s="2">
        <v>1</v>
      </c>
      <c r="C550" s="2" t="s">
        <v>602</v>
      </c>
      <c r="D550" s="2">
        <v>0</v>
      </c>
      <c r="E550" s="2">
        <v>23</v>
      </c>
      <c r="F550" s="2">
        <v>22</v>
      </c>
      <c r="G550" s="2">
        <v>14</v>
      </c>
      <c r="H550" s="2">
        <v>60.87</v>
      </c>
      <c r="I550" s="2">
        <v>63.64</v>
      </c>
      <c r="J550" s="2">
        <v>14</v>
      </c>
      <c r="K550" s="2" t="s">
        <v>163</v>
      </c>
      <c r="L550" s="2">
        <v>39</v>
      </c>
      <c r="M550" s="2">
        <v>16</v>
      </c>
      <c r="N550" s="2">
        <v>69.57</v>
      </c>
      <c r="O550" s="6"/>
    </row>
    <row r="551" ht="19.5" customHeight="1" outlineLevel="2" spans="1:15">
      <c r="A551" s="2">
        <v>2240602</v>
      </c>
      <c r="B551" s="2">
        <v>1</v>
      </c>
      <c r="C551" s="2" t="s">
        <v>603</v>
      </c>
      <c r="D551" s="2">
        <v>3</v>
      </c>
      <c r="E551" s="2">
        <v>0</v>
      </c>
      <c r="F551" s="2">
        <v>7</v>
      </c>
      <c r="G551" s="2">
        <v>7</v>
      </c>
      <c r="H551" s="2" t="s">
        <v>163</v>
      </c>
      <c r="I551" s="2">
        <v>100</v>
      </c>
      <c r="J551" s="2">
        <v>4</v>
      </c>
      <c r="K551" s="2">
        <v>133.33</v>
      </c>
      <c r="L551" s="2">
        <v>0</v>
      </c>
      <c r="M551" s="2">
        <v>0</v>
      </c>
      <c r="N551" s="2" t="s">
        <v>163</v>
      </c>
      <c r="O551" s="6"/>
    </row>
    <row r="552" ht="19.5" customHeight="1" outlineLevel="1" spans="1:15">
      <c r="A552" s="2">
        <v>22407</v>
      </c>
      <c r="B552" s="2"/>
      <c r="C552" s="2" t="s">
        <v>604</v>
      </c>
      <c r="D552" s="2">
        <v>298</v>
      </c>
      <c r="E552" s="2">
        <v>0</v>
      </c>
      <c r="F552" s="2">
        <v>180</v>
      </c>
      <c r="G552" s="2">
        <v>39</v>
      </c>
      <c r="H552" s="2" t="s">
        <v>163</v>
      </c>
      <c r="I552" s="2">
        <v>21.67</v>
      </c>
      <c r="J552" s="2">
        <v>-259</v>
      </c>
      <c r="K552" s="2">
        <v>-86.91</v>
      </c>
      <c r="L552" s="2">
        <v>141</v>
      </c>
      <c r="M552" s="2">
        <v>141</v>
      </c>
      <c r="N552" s="2" t="s">
        <v>163</v>
      </c>
      <c r="O552" s="6"/>
    </row>
    <row r="553" ht="19.5" customHeight="1" outlineLevel="2" spans="1:15">
      <c r="A553" s="2">
        <v>2240703</v>
      </c>
      <c r="B553" s="2">
        <v>1</v>
      </c>
      <c r="C553" s="2" t="s">
        <v>605</v>
      </c>
      <c r="D553" s="2">
        <v>0</v>
      </c>
      <c r="E553" s="2">
        <v>0</v>
      </c>
      <c r="F553" s="2">
        <v>120</v>
      </c>
      <c r="G553" s="2">
        <v>14</v>
      </c>
      <c r="H553" s="2" t="s">
        <v>163</v>
      </c>
      <c r="I553" s="2">
        <v>11.67</v>
      </c>
      <c r="J553" s="2">
        <v>14</v>
      </c>
      <c r="K553" s="2" t="s">
        <v>163</v>
      </c>
      <c r="L553" s="2">
        <v>106</v>
      </c>
      <c r="M553" s="2">
        <v>106</v>
      </c>
      <c r="N553" s="2" t="s">
        <v>163</v>
      </c>
      <c r="O553" s="6"/>
    </row>
    <row r="554" ht="19.5" customHeight="1" outlineLevel="2" spans="1:15">
      <c r="A554" s="2">
        <v>2240704</v>
      </c>
      <c r="B554" s="2">
        <v>1</v>
      </c>
      <c r="C554" s="2" t="s">
        <v>606</v>
      </c>
      <c r="D554" s="2">
        <v>201</v>
      </c>
      <c r="E554" s="2">
        <v>0</v>
      </c>
      <c r="F554" s="2">
        <v>20</v>
      </c>
      <c r="G554" s="2">
        <v>20</v>
      </c>
      <c r="H554" s="2" t="s">
        <v>163</v>
      </c>
      <c r="I554" s="2">
        <v>100</v>
      </c>
      <c r="J554" s="2">
        <v>-181</v>
      </c>
      <c r="K554" s="2">
        <v>-90.05</v>
      </c>
      <c r="L554" s="2">
        <v>0</v>
      </c>
      <c r="M554" s="2">
        <v>0</v>
      </c>
      <c r="N554" s="2" t="s">
        <v>163</v>
      </c>
      <c r="O554" s="6"/>
    </row>
    <row r="555" ht="19.5" customHeight="1" outlineLevel="2" spans="1:15">
      <c r="A555" s="2">
        <v>2240799</v>
      </c>
      <c r="B555" s="2">
        <v>1</v>
      </c>
      <c r="C555" s="2" t="s">
        <v>607</v>
      </c>
      <c r="D555" s="2">
        <v>97</v>
      </c>
      <c r="E555" s="2">
        <v>0</v>
      </c>
      <c r="F555" s="2">
        <v>40</v>
      </c>
      <c r="G555" s="2">
        <v>5</v>
      </c>
      <c r="H555" s="2" t="s">
        <v>163</v>
      </c>
      <c r="I555" s="2">
        <v>12.5</v>
      </c>
      <c r="J555" s="2">
        <v>-92</v>
      </c>
      <c r="K555" s="2">
        <v>-94.85</v>
      </c>
      <c r="L555" s="2">
        <v>35</v>
      </c>
      <c r="M555" s="2">
        <v>35</v>
      </c>
      <c r="N555" s="2" t="s">
        <v>163</v>
      </c>
      <c r="O555" s="6"/>
    </row>
    <row r="556" ht="19.5" customHeight="1" outlineLevel="1" spans="1:15">
      <c r="A556" s="2">
        <v>22499</v>
      </c>
      <c r="B556" s="2"/>
      <c r="C556" s="2" t="s">
        <v>608</v>
      </c>
      <c r="D556" s="2">
        <v>5</v>
      </c>
      <c r="E556" s="2">
        <v>115</v>
      </c>
      <c r="F556" s="2">
        <v>28</v>
      </c>
      <c r="G556" s="2">
        <v>11</v>
      </c>
      <c r="H556" s="2">
        <v>9.57</v>
      </c>
      <c r="I556" s="2">
        <v>39.29</v>
      </c>
      <c r="J556" s="2">
        <v>6</v>
      </c>
      <c r="K556" s="2">
        <v>120</v>
      </c>
      <c r="L556" s="2">
        <v>17</v>
      </c>
      <c r="M556" s="2">
        <v>-98</v>
      </c>
      <c r="N556" s="2">
        <v>-85.22</v>
      </c>
      <c r="O556" s="6"/>
    </row>
    <row r="557" ht="19.5" customHeight="1" outlineLevel="2" spans="1:15">
      <c r="A557" s="2" t="s">
        <v>609</v>
      </c>
      <c r="B557" s="2">
        <v>1</v>
      </c>
      <c r="C557" s="2" t="s">
        <v>610</v>
      </c>
      <c r="D557" s="2">
        <v>5</v>
      </c>
      <c r="E557" s="2">
        <v>115</v>
      </c>
      <c r="F557" s="2">
        <v>28</v>
      </c>
      <c r="G557" s="2">
        <v>11</v>
      </c>
      <c r="H557" s="2">
        <v>9.57</v>
      </c>
      <c r="I557" s="2">
        <v>39.29</v>
      </c>
      <c r="J557" s="2">
        <v>6</v>
      </c>
      <c r="K557" s="2">
        <v>120</v>
      </c>
      <c r="L557" s="2">
        <v>17</v>
      </c>
      <c r="M557" s="2">
        <v>-98</v>
      </c>
      <c r="N557" s="2">
        <v>-85.22</v>
      </c>
      <c r="O557" s="6"/>
    </row>
    <row r="558" ht="19.5" customHeight="1" spans="1:15">
      <c r="A558" s="2">
        <v>227</v>
      </c>
      <c r="B558" s="2"/>
      <c r="C558" s="2" t="s">
        <v>611</v>
      </c>
      <c r="D558" s="2"/>
      <c r="E558" s="2">
        <v>3300</v>
      </c>
      <c r="F558" s="2">
        <v>0</v>
      </c>
      <c r="G558" s="2">
        <v>0</v>
      </c>
      <c r="H558" s="2">
        <v>0</v>
      </c>
      <c r="I558" s="2" t="s">
        <v>163</v>
      </c>
      <c r="J558" s="2">
        <v>0</v>
      </c>
      <c r="K558" s="2" t="s">
        <v>163</v>
      </c>
      <c r="L558" s="2">
        <v>3350</v>
      </c>
      <c r="M558" s="2">
        <v>50</v>
      </c>
      <c r="N558" s="2">
        <v>1.52</v>
      </c>
      <c r="O558" s="6"/>
    </row>
    <row r="559" ht="19.5" customHeight="1" spans="1:15">
      <c r="A559" s="2">
        <v>229</v>
      </c>
      <c r="B559" s="2"/>
      <c r="C559" s="2" t="s">
        <v>612</v>
      </c>
      <c r="D559" s="2">
        <v>1</v>
      </c>
      <c r="E559" s="2">
        <v>9700</v>
      </c>
      <c r="F559" s="2">
        <v>1567</v>
      </c>
      <c r="G559" s="2">
        <v>1567</v>
      </c>
      <c r="H559" s="2">
        <v>16.15</v>
      </c>
      <c r="I559" s="2">
        <v>100</v>
      </c>
      <c r="J559" s="2">
        <v>1566</v>
      </c>
      <c r="K559" s="2">
        <v>156600</v>
      </c>
      <c r="L559" s="2">
        <v>10500</v>
      </c>
      <c r="M559" s="2">
        <v>800</v>
      </c>
      <c r="N559" s="2">
        <v>8.25</v>
      </c>
      <c r="O559" s="6"/>
    </row>
    <row r="560" ht="19.5" customHeight="1" outlineLevel="1" spans="1:15">
      <c r="A560" s="2">
        <v>22902</v>
      </c>
      <c r="B560" s="2">
        <v>1</v>
      </c>
      <c r="C560" s="2" t="s">
        <v>613</v>
      </c>
      <c r="D560" s="2"/>
      <c r="E560" s="2">
        <v>9700</v>
      </c>
      <c r="F560" s="2">
        <v>0</v>
      </c>
      <c r="G560" s="2">
        <v>0</v>
      </c>
      <c r="H560" s="2">
        <v>0</v>
      </c>
      <c r="I560" s="2" t="s">
        <v>163</v>
      </c>
      <c r="J560" s="2">
        <v>0</v>
      </c>
      <c r="K560" s="2" t="s">
        <v>163</v>
      </c>
      <c r="L560" s="2">
        <v>0</v>
      </c>
      <c r="M560" s="2">
        <v>-9700</v>
      </c>
      <c r="N560" s="2">
        <v>-100</v>
      </c>
      <c r="O560" s="6"/>
    </row>
    <row r="561" ht="19.5" customHeight="1" outlineLevel="1" spans="1:15">
      <c r="A561" s="2">
        <v>22999</v>
      </c>
      <c r="B561" s="2">
        <v>1</v>
      </c>
      <c r="C561" s="2" t="s">
        <v>614</v>
      </c>
      <c r="D561" s="2">
        <v>1</v>
      </c>
      <c r="E561" s="2">
        <v>0</v>
      </c>
      <c r="F561" s="2">
        <v>1567</v>
      </c>
      <c r="G561" s="2">
        <v>1567</v>
      </c>
      <c r="H561" s="2" t="s">
        <v>163</v>
      </c>
      <c r="I561" s="2">
        <v>100</v>
      </c>
      <c r="J561" s="2">
        <v>1566</v>
      </c>
      <c r="K561" s="2">
        <v>156600</v>
      </c>
      <c r="L561" s="2">
        <v>10500</v>
      </c>
      <c r="M561" s="2">
        <v>10500</v>
      </c>
      <c r="N561" s="2" t="s">
        <v>163</v>
      </c>
      <c r="O561" s="6"/>
    </row>
    <row r="562" ht="19.5" customHeight="1" spans="1:15">
      <c r="A562" s="2">
        <v>232</v>
      </c>
      <c r="B562" s="2"/>
      <c r="C562" s="2" t="s">
        <v>615</v>
      </c>
      <c r="D562" s="2">
        <v>2201</v>
      </c>
      <c r="E562" s="2">
        <v>2104</v>
      </c>
      <c r="F562" s="2">
        <v>102</v>
      </c>
      <c r="G562" s="2">
        <v>102</v>
      </c>
      <c r="H562" s="2">
        <v>4.85</v>
      </c>
      <c r="I562" s="2">
        <v>100</v>
      </c>
      <c r="J562" s="2">
        <v>-2099</v>
      </c>
      <c r="K562" s="2">
        <v>-95.37</v>
      </c>
      <c r="L562" s="2">
        <v>2178</v>
      </c>
      <c r="M562" s="2">
        <v>74</v>
      </c>
      <c r="N562" s="2">
        <v>3.52</v>
      </c>
      <c r="O562" s="6"/>
    </row>
    <row r="563" ht="19.5" customHeight="1" outlineLevel="1" spans="1:15">
      <c r="A563" s="2">
        <v>23203</v>
      </c>
      <c r="B563" s="2"/>
      <c r="C563" s="2" t="s">
        <v>616</v>
      </c>
      <c r="D563" s="2">
        <v>2201</v>
      </c>
      <c r="E563" s="2">
        <v>2104</v>
      </c>
      <c r="F563" s="2">
        <v>102</v>
      </c>
      <c r="G563" s="2">
        <v>102</v>
      </c>
      <c r="H563" s="2">
        <v>4.85</v>
      </c>
      <c r="I563" s="2">
        <v>100</v>
      </c>
      <c r="J563" s="2">
        <v>-2099</v>
      </c>
      <c r="K563" s="2">
        <v>-95.37</v>
      </c>
      <c r="L563" s="2">
        <v>2178</v>
      </c>
      <c r="M563" s="2">
        <v>74</v>
      </c>
      <c r="N563" s="2">
        <v>3.52</v>
      </c>
      <c r="O563" s="6"/>
    </row>
    <row r="564" ht="19.5" customHeight="1" outlineLevel="2" spans="1:15">
      <c r="A564" s="2">
        <v>2320301</v>
      </c>
      <c r="B564" s="2">
        <v>1</v>
      </c>
      <c r="C564" s="2" t="s">
        <v>617</v>
      </c>
      <c r="D564" s="2">
        <v>2201</v>
      </c>
      <c r="E564" s="2">
        <v>2104</v>
      </c>
      <c r="F564" s="2">
        <v>102</v>
      </c>
      <c r="G564" s="2">
        <v>102</v>
      </c>
      <c r="H564" s="2">
        <v>4.85</v>
      </c>
      <c r="I564" s="2">
        <v>100</v>
      </c>
      <c r="J564" s="2">
        <v>-2099</v>
      </c>
      <c r="K564" s="2">
        <v>-95.37</v>
      </c>
      <c r="L564" s="2">
        <v>0</v>
      </c>
      <c r="M564" s="2">
        <v>-2104</v>
      </c>
      <c r="N564" s="2">
        <v>-100</v>
      </c>
      <c r="O564" s="6"/>
    </row>
    <row r="565" ht="19.5" customHeight="1" spans="1:15">
      <c r="A565" s="2">
        <v>233</v>
      </c>
      <c r="B565" s="2"/>
      <c r="C565" s="2" t="s">
        <v>618</v>
      </c>
      <c r="D565" s="2">
        <v>18</v>
      </c>
      <c r="E565" s="2">
        <v>1</v>
      </c>
      <c r="F565" s="2">
        <v>14</v>
      </c>
      <c r="G565" s="2">
        <v>14</v>
      </c>
      <c r="H565" s="2">
        <v>1400</v>
      </c>
      <c r="I565" s="2">
        <v>100</v>
      </c>
      <c r="J565" s="2">
        <v>-4</v>
      </c>
      <c r="K565" s="2">
        <v>-22.22</v>
      </c>
      <c r="L565" s="2">
        <v>1</v>
      </c>
      <c r="M565" s="2">
        <v>0</v>
      </c>
      <c r="N565" s="2">
        <v>0</v>
      </c>
      <c r="O565" s="6"/>
    </row>
    <row r="566" ht="19.5" customHeight="1" outlineLevel="1" spans="1:15">
      <c r="A566" s="2">
        <v>23303</v>
      </c>
      <c r="B566" s="2">
        <v>1</v>
      </c>
      <c r="C566" s="2" t="s">
        <v>619</v>
      </c>
      <c r="D566" s="2">
        <v>18</v>
      </c>
      <c r="E566" s="2">
        <v>1</v>
      </c>
      <c r="F566" s="2">
        <v>14</v>
      </c>
      <c r="G566" s="2">
        <v>14</v>
      </c>
      <c r="H566" s="2">
        <v>1400</v>
      </c>
      <c r="I566" s="2">
        <v>100</v>
      </c>
      <c r="J566" s="2">
        <v>-4</v>
      </c>
      <c r="K566" s="2">
        <v>-22.22</v>
      </c>
      <c r="L566" s="2">
        <v>1</v>
      </c>
      <c r="M566" s="2">
        <v>0</v>
      </c>
      <c r="N566" s="2">
        <v>0</v>
      </c>
      <c r="O566" s="6"/>
    </row>
    <row r="567" ht="19.5" customHeight="1" spans="1:15">
      <c r="A567" s="2"/>
      <c r="B567" s="2"/>
      <c r="C567" s="2" t="s">
        <v>620</v>
      </c>
      <c r="D567" s="2">
        <v>22111</v>
      </c>
      <c r="E567" s="2">
        <v>21784</v>
      </c>
      <c r="F567" s="2">
        <v>25424</v>
      </c>
      <c r="G567" s="2">
        <v>25424</v>
      </c>
      <c r="H567" s="2">
        <v>116.71</v>
      </c>
      <c r="I567" s="2">
        <v>100</v>
      </c>
      <c r="J567" s="2">
        <v>3313</v>
      </c>
      <c r="K567" s="2">
        <v>14.98</v>
      </c>
      <c r="L567" s="2">
        <v>16570</v>
      </c>
      <c r="M567" s="2">
        <v>-5214</v>
      </c>
      <c r="N567" s="2">
        <v>-23.93</v>
      </c>
      <c r="O567" s="6"/>
    </row>
    <row r="568" ht="19.5" customHeight="1" spans="1:15">
      <c r="A568" s="2"/>
      <c r="B568" s="2"/>
      <c r="C568" s="2" t="s">
        <v>621</v>
      </c>
      <c r="D568" s="2">
        <v>12688</v>
      </c>
      <c r="E568" s="2">
        <v>8384</v>
      </c>
      <c r="F568" s="2">
        <v>8724</v>
      </c>
      <c r="G568" s="2">
        <v>8724</v>
      </c>
      <c r="H568" s="2">
        <v>104.06</v>
      </c>
      <c r="I568" s="2">
        <v>100</v>
      </c>
      <c r="J568" s="2">
        <v>-3964</v>
      </c>
      <c r="K568" s="2">
        <v>-31.24</v>
      </c>
      <c r="L568" s="2">
        <v>8624</v>
      </c>
      <c r="M568" s="2">
        <v>240</v>
      </c>
      <c r="N568" s="2">
        <v>2.86</v>
      </c>
      <c r="O568" s="6"/>
    </row>
    <row r="569" ht="19.5" customHeight="1" spans="1:15">
      <c r="A569" s="2"/>
      <c r="B569" s="2"/>
      <c r="C569" s="2" t="s">
        <v>622</v>
      </c>
      <c r="D569" s="2">
        <v>119</v>
      </c>
      <c r="E569" s="2">
        <v>119</v>
      </c>
      <c r="F569" s="2">
        <v>119</v>
      </c>
      <c r="G569" s="2">
        <v>119</v>
      </c>
      <c r="H569" s="2">
        <v>100</v>
      </c>
      <c r="I569" s="2">
        <v>100</v>
      </c>
      <c r="J569" s="2">
        <v>0</v>
      </c>
      <c r="K569" s="2">
        <v>0</v>
      </c>
      <c r="L569" s="2">
        <v>119</v>
      </c>
      <c r="M569" s="2">
        <v>0</v>
      </c>
      <c r="N569" s="2">
        <v>0</v>
      </c>
      <c r="O569" s="6"/>
    </row>
    <row r="570" ht="19.5" customHeight="1" spans="1:15">
      <c r="A570" s="2"/>
      <c r="B570" s="2"/>
      <c r="C570" s="2" t="s">
        <v>623</v>
      </c>
      <c r="D570" s="2">
        <v>12569</v>
      </c>
      <c r="E570" s="2">
        <v>8265</v>
      </c>
      <c r="F570" s="2">
        <v>8605</v>
      </c>
      <c r="G570" s="2">
        <v>8605</v>
      </c>
      <c r="H570" s="2">
        <v>104.11</v>
      </c>
      <c r="I570" s="2">
        <v>100</v>
      </c>
      <c r="J570" s="2">
        <v>-3964</v>
      </c>
      <c r="K570" s="2">
        <v>-31.54</v>
      </c>
      <c r="L570" s="2">
        <v>8505</v>
      </c>
      <c r="M570" s="2">
        <v>240</v>
      </c>
      <c r="N570" s="2">
        <v>2.9</v>
      </c>
      <c r="O570" s="6"/>
    </row>
    <row r="571" ht="19.5" customHeight="1" spans="1:15">
      <c r="A571" s="2"/>
      <c r="B571" s="2"/>
      <c r="C571" s="2" t="s">
        <v>624</v>
      </c>
      <c r="D571" s="2"/>
      <c r="E571" s="2"/>
      <c r="F571" s="2"/>
      <c r="G571" s="2"/>
      <c r="H571" s="2" t="s">
        <v>163</v>
      </c>
      <c r="I571" s="2" t="s">
        <v>163</v>
      </c>
      <c r="J571" s="2">
        <v>0</v>
      </c>
      <c r="K571" s="2" t="s">
        <v>163</v>
      </c>
      <c r="L571" s="2"/>
      <c r="M571" s="2">
        <v>0</v>
      </c>
      <c r="N571" s="2" t="s">
        <v>163</v>
      </c>
      <c r="O571" s="6"/>
    </row>
    <row r="572" ht="19.5" customHeight="1" spans="1:15">
      <c r="A572" s="2"/>
      <c r="B572" s="2"/>
      <c r="C572" s="2" t="s">
        <v>625</v>
      </c>
      <c r="D572" s="2"/>
      <c r="E572" s="2"/>
      <c r="F572" s="2"/>
      <c r="G572" s="2"/>
      <c r="H572" s="2" t="s">
        <v>163</v>
      </c>
      <c r="I572" s="2" t="s">
        <v>163</v>
      </c>
      <c r="J572" s="2">
        <v>0</v>
      </c>
      <c r="K572" s="2" t="s">
        <v>163</v>
      </c>
      <c r="L572" s="2"/>
      <c r="M572" s="2">
        <v>0</v>
      </c>
      <c r="N572" s="2" t="s">
        <v>163</v>
      </c>
      <c r="O572" s="6"/>
    </row>
    <row r="573" ht="19.5" customHeight="1" spans="1:15">
      <c r="A573" s="2"/>
      <c r="B573" s="2"/>
      <c r="C573" s="2" t="s">
        <v>626</v>
      </c>
      <c r="D573" s="2"/>
      <c r="E573" s="2"/>
      <c r="F573" s="2"/>
      <c r="G573" s="2"/>
      <c r="H573" s="2" t="s">
        <v>163</v>
      </c>
      <c r="I573" s="2" t="s">
        <v>163</v>
      </c>
      <c r="J573" s="2">
        <v>0</v>
      </c>
      <c r="K573" s="2" t="s">
        <v>163</v>
      </c>
      <c r="L573" s="2"/>
      <c r="M573" s="2">
        <v>0</v>
      </c>
      <c r="N573" s="2" t="s">
        <v>163</v>
      </c>
      <c r="O573" s="6"/>
    </row>
    <row r="574" ht="19.5" customHeight="1" spans="1:15">
      <c r="A574" s="2"/>
      <c r="B574" s="2"/>
      <c r="C574" s="2" t="s">
        <v>627</v>
      </c>
      <c r="D574" s="2">
        <v>8000</v>
      </c>
      <c r="E574" s="2">
        <v>13400</v>
      </c>
      <c r="F574" s="2">
        <v>13400</v>
      </c>
      <c r="G574" s="2">
        <v>13400</v>
      </c>
      <c r="H574" s="2">
        <v>100</v>
      </c>
      <c r="I574" s="2">
        <v>100</v>
      </c>
      <c r="J574" s="2">
        <v>5400</v>
      </c>
      <c r="K574" s="2">
        <v>67.5</v>
      </c>
      <c r="L574" s="2">
        <v>7946</v>
      </c>
      <c r="M574" s="2">
        <v>-5454</v>
      </c>
      <c r="N574" s="2">
        <v>-40.7</v>
      </c>
      <c r="O574" s="6"/>
    </row>
    <row r="575" ht="19.5" customHeight="1" spans="1:15">
      <c r="A575" s="2"/>
      <c r="B575" s="2"/>
      <c r="C575" s="2" t="s">
        <v>628</v>
      </c>
      <c r="D575" s="2">
        <v>1423</v>
      </c>
      <c r="E575" s="2"/>
      <c r="F575" s="2">
        <v>3300</v>
      </c>
      <c r="G575" s="2">
        <v>3300</v>
      </c>
      <c r="H575" s="2" t="s">
        <v>163</v>
      </c>
      <c r="I575" s="2">
        <v>100</v>
      </c>
      <c r="J575" s="2">
        <v>1877</v>
      </c>
      <c r="K575" s="2">
        <v>131.9</v>
      </c>
      <c r="L575" s="2"/>
      <c r="M575" s="2">
        <v>0</v>
      </c>
      <c r="N575" s="2" t="s">
        <v>163</v>
      </c>
      <c r="O575" s="6" t="s">
        <v>629</v>
      </c>
    </row>
    <row r="576" ht="19.5" customHeight="1" spans="1:15">
      <c r="A576" s="2"/>
      <c r="B576" s="2"/>
      <c r="C576" s="2" t="s">
        <v>630</v>
      </c>
      <c r="D576" s="2">
        <v>10128</v>
      </c>
      <c r="E576" s="2">
        <v>0</v>
      </c>
      <c r="F576" s="2">
        <v>13636</v>
      </c>
      <c r="G576" s="2">
        <v>24063</v>
      </c>
      <c r="H576" s="2" t="s">
        <v>163</v>
      </c>
      <c r="I576" s="2">
        <v>176.47</v>
      </c>
      <c r="J576" s="2">
        <v>13935</v>
      </c>
      <c r="K576" s="2">
        <v>137.59</v>
      </c>
      <c r="L576" s="2">
        <v>0</v>
      </c>
      <c r="M576" s="2">
        <v>0</v>
      </c>
      <c r="N576" s="2" t="s">
        <v>163</v>
      </c>
      <c r="O576" s="6"/>
    </row>
    <row r="577" ht="19.5" customHeight="1" spans="1:15">
      <c r="A577" s="2"/>
      <c r="B577" s="2"/>
      <c r="C577" s="2" t="s">
        <v>631</v>
      </c>
      <c r="D577" s="2">
        <v>10128</v>
      </c>
      <c r="E577" s="2"/>
      <c r="F577" s="2"/>
      <c r="G577" s="2">
        <v>24063</v>
      </c>
      <c r="H577" s="2" t="s">
        <v>163</v>
      </c>
      <c r="I577" s="2" t="s">
        <v>163</v>
      </c>
      <c r="J577" s="2">
        <v>13935</v>
      </c>
      <c r="K577" s="2">
        <v>137.59</v>
      </c>
      <c r="L577" s="2"/>
      <c r="M577" s="2">
        <v>0</v>
      </c>
      <c r="N577" s="2" t="s">
        <v>163</v>
      </c>
      <c r="O577" s="6"/>
    </row>
    <row r="578" ht="19.5" customHeight="1" spans="1:15">
      <c r="A578" s="2"/>
      <c r="B578" s="2"/>
      <c r="C578" s="2" t="s">
        <v>632</v>
      </c>
      <c r="D578" s="2"/>
      <c r="E578" s="2"/>
      <c r="F578" s="2"/>
      <c r="G578" s="2"/>
      <c r="H578" s="2" t="s">
        <v>163</v>
      </c>
      <c r="I578" s="2" t="s">
        <v>163</v>
      </c>
      <c r="J578" s="2">
        <v>0</v>
      </c>
      <c r="K578" s="2" t="s">
        <v>163</v>
      </c>
      <c r="L578" s="2"/>
      <c r="M578" s="2">
        <v>0</v>
      </c>
      <c r="N578" s="2" t="s">
        <v>163</v>
      </c>
      <c r="O578" s="6"/>
    </row>
    <row r="579" ht="19.5" customHeight="1" spans="1:15">
      <c r="A579" s="2"/>
      <c r="B579" s="2"/>
      <c r="C579" s="2" t="s">
        <v>633</v>
      </c>
      <c r="D579" s="2">
        <v>308712</v>
      </c>
      <c r="E579" s="2">
        <v>335212</v>
      </c>
      <c r="F579" s="2">
        <v>352927</v>
      </c>
      <c r="G579" s="2">
        <v>339271</v>
      </c>
      <c r="H579" s="2">
        <v>101.21</v>
      </c>
      <c r="I579" s="2">
        <v>96.13</v>
      </c>
      <c r="J579" s="2">
        <v>30559</v>
      </c>
      <c r="K579" s="2">
        <v>9.9</v>
      </c>
      <c r="L579" s="2">
        <v>350206</v>
      </c>
      <c r="M579" s="2">
        <v>14994</v>
      </c>
      <c r="N579" s="2">
        <v>4.47</v>
      </c>
      <c r="O579" s="6"/>
    </row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</sheetData>
  <mergeCells count="15">
    <mergeCell ref="A1:N1"/>
    <mergeCell ref="E3:K3"/>
    <mergeCell ref="L3:N3"/>
    <mergeCell ref="J4:K4"/>
    <mergeCell ref="M4:N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L4:L5"/>
  </mergeCells>
  <printOptions horizontalCentered="1"/>
  <pageMargins left="0.509722222222222" right="0.429861111111111" top="0.509722222222222" bottom="0.509722222222222" header="0.119444444444444" footer="0.2"/>
  <pageSetup paperSize="9" scale="85" firstPageNumber="6" orientation="landscape" useFirstPageNumber="1"/>
  <headerFooter alignWithMargins="0">
    <oddFooter>&amp;C- &amp;P 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1280"/>
  <sheetViews>
    <sheetView showGridLines="0" showZeros="0" zoomScale="90" zoomScaleNormal="90" workbookViewId="0">
      <pane xSplit="2" ySplit="6" topLeftCell="C7" activePane="bottomRight" state="frozen"/>
      <selection/>
      <selection pane="topRight"/>
      <selection pane="bottomLeft"/>
      <selection pane="bottomRight" activeCell="N651" sqref="N651"/>
    </sheetView>
  </sheetViews>
  <sheetFormatPr defaultColWidth="9" defaultRowHeight="14.25" outlineLevelCol="4"/>
  <cols>
    <col min="1" max="1" width="12.5" customWidth="1"/>
    <col min="2" max="2" width="31.25" customWidth="1"/>
    <col min="3" max="3" width="20.125" customWidth="1"/>
    <col min="4" max="4" width="15.1416666666667" customWidth="1"/>
    <col min="5" max="5" width="13.4666666666667" customWidth="1"/>
    <col min="6" max="20" width="9" customWidth="1"/>
  </cols>
  <sheetData>
    <row r="1" ht="35.25" customHeight="1" spans="1:5">
      <c r="A1" s="1" t="s">
        <v>634</v>
      </c>
      <c r="B1" s="1"/>
      <c r="C1" s="1"/>
      <c r="D1" s="1"/>
      <c r="E1" s="1"/>
    </row>
    <row r="2" ht="19.5" customHeight="1"/>
    <row r="3" ht="23.1" customHeight="1" spans="1:5">
      <c r="A3" s="7" t="s">
        <v>153</v>
      </c>
      <c r="B3" s="7" t="s">
        <v>25</v>
      </c>
      <c r="C3" s="2"/>
      <c r="D3" s="2"/>
      <c r="E3" s="2"/>
    </row>
    <row r="4" ht="28.5" customHeight="1" spans="1:5">
      <c r="A4" s="7"/>
      <c r="B4" s="7"/>
      <c r="C4" s="7" t="s">
        <v>635</v>
      </c>
      <c r="D4" s="7"/>
      <c r="E4" s="7"/>
    </row>
    <row r="5" ht="33" customHeight="1" spans="1:5">
      <c r="A5" s="7"/>
      <c r="B5" s="7"/>
      <c r="C5" s="7" t="s">
        <v>636</v>
      </c>
      <c r="D5" s="7" t="s">
        <v>637</v>
      </c>
      <c r="E5" s="7" t="s">
        <v>638</v>
      </c>
    </row>
    <row r="6" ht="47.25" customHeight="1" spans="1:5">
      <c r="A6" s="7"/>
      <c r="B6" s="7"/>
      <c r="C6" s="7"/>
      <c r="D6" s="7"/>
      <c r="E6" s="7"/>
    </row>
    <row r="7" ht="24" customHeight="1" spans="1:5">
      <c r="A7" s="2"/>
      <c r="B7" s="2" t="s">
        <v>156</v>
      </c>
      <c r="C7" s="2">
        <f>SUM(C8,C241,C251,C268,C358,C410,C466,C523,C651,C735,C814,C837,C945,C1003,C1067,C1087,C1108,C1153,C1174,C1218,C1268,C1272,C1269,C1278)</f>
        <v>211950</v>
      </c>
      <c r="D7" s="2">
        <f>SUM(D8,D241,D251,D268,D358,D410,D466,D523,D651,D735,D814,D837,D945,D1003,D1067,D1087,D1108,D1153,D1174,D1218,D1268,D1272,D1269,D1278)</f>
        <v>154554</v>
      </c>
      <c r="E7" s="2">
        <v>57396</v>
      </c>
    </row>
    <row r="8" ht="21.95" customHeight="1" collapsed="1" spans="1:5">
      <c r="A8" s="2">
        <v>201</v>
      </c>
      <c r="B8" s="2" t="s">
        <v>157</v>
      </c>
      <c r="C8" s="2">
        <f>SUM(C9,C21,C30,C41,C52,C63,C74,C82,C91,C104,C113,C124,C136,C143,C151,C157,C164,C171,C178,C185,C192,C200,C206,C212,C219,C238,C234)</f>
        <v>27231</v>
      </c>
      <c r="D8" s="2">
        <f>SUM(D9,D21,D30,D41,D52,D63,D74,D82,D91,D104,D113,D124,D136,D143,D151,D157,D164,D171,D178,D185,D192,D200,D206,D212,D219,D238,D234)</f>
        <v>23090</v>
      </c>
      <c r="E8" s="2">
        <v>4141</v>
      </c>
    </row>
    <row r="9" ht="20.1" hidden="1" customHeight="1" outlineLevel="1" collapsed="1" spans="1:5">
      <c r="A9" s="2">
        <v>20101</v>
      </c>
      <c r="B9" s="2" t="s">
        <v>158</v>
      </c>
      <c r="C9" s="2">
        <f>SUM(C10:C20)</f>
        <v>756</v>
      </c>
      <c r="D9" s="2">
        <f>SUM(D10:D20)</f>
        <v>570</v>
      </c>
      <c r="E9" s="2">
        <v>186</v>
      </c>
    </row>
    <row r="10" ht="20.1" hidden="1" customHeight="1" outlineLevel="2" spans="1:5">
      <c r="A10" s="2">
        <v>2010101</v>
      </c>
      <c r="B10" s="2" t="s">
        <v>159</v>
      </c>
      <c r="C10" s="2">
        <f t="shared" ref="C10:C20" si="0">SUM(D10:E10)</f>
        <v>570</v>
      </c>
      <c r="D10" s="2">
        <v>570</v>
      </c>
      <c r="E10" s="2">
        <v>0</v>
      </c>
    </row>
    <row r="11" ht="20.1" hidden="1" customHeight="1" outlineLevel="2" spans="1:5">
      <c r="A11" s="2">
        <v>2010102</v>
      </c>
      <c r="B11" s="2" t="s">
        <v>160</v>
      </c>
      <c r="C11" s="2">
        <f t="shared" si="0"/>
        <v>74</v>
      </c>
      <c r="D11" s="2"/>
      <c r="E11" s="2">
        <v>74</v>
      </c>
    </row>
    <row r="12" ht="20.1" hidden="1" customHeight="1" outlineLevel="2" spans="1:5">
      <c r="A12" s="2">
        <v>2010103</v>
      </c>
      <c r="B12" s="2" t="s">
        <v>170</v>
      </c>
      <c r="C12" s="2">
        <f t="shared" si="0"/>
        <v>0</v>
      </c>
      <c r="D12" s="2"/>
      <c r="E12" s="2">
        <v>0</v>
      </c>
    </row>
    <row r="13" ht="20.1" hidden="1" customHeight="1" outlineLevel="2" spans="1:5">
      <c r="A13" s="2">
        <v>2010104</v>
      </c>
      <c r="B13" s="2" t="s">
        <v>161</v>
      </c>
      <c r="C13" s="2">
        <f t="shared" si="0"/>
        <v>75</v>
      </c>
      <c r="D13" s="2"/>
      <c r="E13" s="2">
        <v>75</v>
      </c>
    </row>
    <row r="14" ht="20.1" hidden="1" customHeight="1" outlineLevel="2" spans="1:5">
      <c r="A14" s="2">
        <v>2010105</v>
      </c>
      <c r="B14" s="2" t="s">
        <v>162</v>
      </c>
      <c r="C14" s="2">
        <f t="shared" si="0"/>
        <v>0</v>
      </c>
      <c r="D14" s="2"/>
      <c r="E14" s="2">
        <v>0</v>
      </c>
    </row>
    <row r="15" ht="20.1" hidden="1" customHeight="1" outlineLevel="2" spans="1:5">
      <c r="A15" s="2">
        <v>2010106</v>
      </c>
      <c r="B15" s="2" t="s">
        <v>164</v>
      </c>
      <c r="C15" s="2">
        <f t="shared" si="0"/>
        <v>0</v>
      </c>
      <c r="D15" s="2"/>
      <c r="E15" s="2">
        <v>0</v>
      </c>
    </row>
    <row r="16" ht="20.1" hidden="1" customHeight="1" outlineLevel="2" spans="1:5">
      <c r="A16" s="2">
        <v>2010107</v>
      </c>
      <c r="B16" s="2" t="s">
        <v>165</v>
      </c>
      <c r="C16" s="2">
        <f t="shared" si="0"/>
        <v>37</v>
      </c>
      <c r="D16" s="2"/>
      <c r="E16" s="2">
        <v>37</v>
      </c>
    </row>
    <row r="17" ht="20.1" hidden="1" customHeight="1" outlineLevel="2" spans="1:5">
      <c r="A17" s="2">
        <v>2010108</v>
      </c>
      <c r="B17" s="2" t="s">
        <v>639</v>
      </c>
      <c r="C17" s="2">
        <f t="shared" si="0"/>
        <v>0</v>
      </c>
      <c r="D17" s="2"/>
      <c r="E17" s="2">
        <v>0</v>
      </c>
    </row>
    <row r="18" ht="20.1" hidden="1" customHeight="1" outlineLevel="2" spans="1:5">
      <c r="A18" s="2">
        <v>2010109</v>
      </c>
      <c r="B18" s="2" t="s">
        <v>640</v>
      </c>
      <c r="C18" s="2">
        <f t="shared" si="0"/>
        <v>0</v>
      </c>
      <c r="D18" s="2"/>
      <c r="E18" s="2">
        <v>0</v>
      </c>
    </row>
    <row r="19" ht="20.1" hidden="1" customHeight="1" outlineLevel="2" spans="1:5">
      <c r="A19" s="2">
        <v>2010150</v>
      </c>
      <c r="B19" s="2" t="s">
        <v>173</v>
      </c>
      <c r="C19" s="2">
        <f t="shared" si="0"/>
        <v>0</v>
      </c>
      <c r="D19" s="2"/>
      <c r="E19" s="2">
        <v>0</v>
      </c>
    </row>
    <row r="20" ht="20.1" hidden="1" customHeight="1" outlineLevel="2" spans="1:5">
      <c r="A20" s="2">
        <v>2010199</v>
      </c>
      <c r="B20" s="2" t="s">
        <v>166</v>
      </c>
      <c r="C20" s="2">
        <f t="shared" si="0"/>
        <v>0</v>
      </c>
      <c r="D20" s="2"/>
      <c r="E20" s="2">
        <v>0</v>
      </c>
    </row>
    <row r="21" ht="20.1" hidden="1" customHeight="1" outlineLevel="1" collapsed="1" spans="1:5">
      <c r="A21" s="2">
        <v>20102</v>
      </c>
      <c r="B21" s="2" t="s">
        <v>167</v>
      </c>
      <c r="C21" s="2">
        <f>SUM(C22:C29)</f>
        <v>347</v>
      </c>
      <c r="D21" s="2">
        <f>SUM(D22:D29)</f>
        <v>228</v>
      </c>
      <c r="E21" s="2">
        <v>119</v>
      </c>
    </row>
    <row r="22" ht="20.1" hidden="1" customHeight="1" outlineLevel="2" spans="1:5">
      <c r="A22" s="2">
        <v>2010201</v>
      </c>
      <c r="B22" s="2" t="s">
        <v>159</v>
      </c>
      <c r="C22" s="2">
        <f t="shared" ref="C22:C29" si="1">SUM(D22:E22)</f>
        <v>228</v>
      </c>
      <c r="D22" s="2">
        <v>228</v>
      </c>
      <c r="E22" s="2">
        <v>0</v>
      </c>
    </row>
    <row r="23" ht="20.1" hidden="1" customHeight="1" outlineLevel="2" spans="1:5">
      <c r="A23" s="2">
        <v>2010202</v>
      </c>
      <c r="B23" s="2" t="s">
        <v>160</v>
      </c>
      <c r="C23" s="2">
        <f t="shared" si="1"/>
        <v>84</v>
      </c>
      <c r="D23" s="2"/>
      <c r="E23" s="2">
        <v>84</v>
      </c>
    </row>
    <row r="24" ht="20.1" hidden="1" customHeight="1" outlineLevel="2" spans="1:5">
      <c r="A24" s="2">
        <v>2010203</v>
      </c>
      <c r="B24" s="2" t="s">
        <v>170</v>
      </c>
      <c r="C24" s="2">
        <f t="shared" si="1"/>
        <v>0</v>
      </c>
      <c r="D24" s="2"/>
      <c r="E24" s="2">
        <v>0</v>
      </c>
    </row>
    <row r="25" ht="20.1" hidden="1" customHeight="1" outlineLevel="2" spans="1:5">
      <c r="A25" s="2">
        <v>2010204</v>
      </c>
      <c r="B25" s="2" t="s">
        <v>168</v>
      </c>
      <c r="C25" s="2">
        <f t="shared" si="1"/>
        <v>35</v>
      </c>
      <c r="D25" s="2"/>
      <c r="E25" s="2">
        <v>35</v>
      </c>
    </row>
    <row r="26" ht="20.1" hidden="1" customHeight="1" outlineLevel="2" spans="1:5">
      <c r="A26" s="2">
        <v>2010205</v>
      </c>
      <c r="B26" s="2" t="s">
        <v>641</v>
      </c>
      <c r="C26" s="2">
        <f t="shared" si="1"/>
        <v>0</v>
      </c>
      <c r="D26" s="2"/>
      <c r="E26" s="2">
        <v>0</v>
      </c>
    </row>
    <row r="27" ht="20.1" hidden="1" customHeight="1" outlineLevel="2" spans="1:5">
      <c r="A27" s="2">
        <v>2010206</v>
      </c>
      <c r="B27" s="2" t="s">
        <v>642</v>
      </c>
      <c r="C27" s="2">
        <f t="shared" si="1"/>
        <v>0</v>
      </c>
      <c r="D27" s="2"/>
      <c r="E27" s="2">
        <v>0</v>
      </c>
    </row>
    <row r="28" ht="20.1" hidden="1" customHeight="1" outlineLevel="2" spans="1:5">
      <c r="A28" s="2">
        <v>2010250</v>
      </c>
      <c r="B28" s="2" t="s">
        <v>173</v>
      </c>
      <c r="C28" s="2">
        <f t="shared" si="1"/>
        <v>0</v>
      </c>
      <c r="D28" s="2"/>
      <c r="E28" s="2">
        <v>0</v>
      </c>
    </row>
    <row r="29" ht="20.1" hidden="1" customHeight="1" outlineLevel="2" spans="1:5">
      <c r="A29" s="2">
        <v>2010299</v>
      </c>
      <c r="B29" s="2" t="s">
        <v>643</v>
      </c>
      <c r="C29" s="2">
        <f t="shared" si="1"/>
        <v>0</v>
      </c>
      <c r="D29" s="2"/>
      <c r="E29" s="2">
        <v>0</v>
      </c>
    </row>
    <row r="30" ht="20.1" hidden="1" customHeight="1" outlineLevel="1" collapsed="1" spans="1:5">
      <c r="A30" s="2">
        <v>20103</v>
      </c>
      <c r="B30" s="2" t="s">
        <v>169</v>
      </c>
      <c r="C30" s="2">
        <f>SUM(C31:C40)</f>
        <v>15006</v>
      </c>
      <c r="D30" s="2">
        <f>SUM(D31:D40)</f>
        <v>14298</v>
      </c>
      <c r="E30" s="2">
        <v>708</v>
      </c>
    </row>
    <row r="31" ht="20.1" hidden="1" customHeight="1" outlineLevel="2" spans="1:5">
      <c r="A31" s="2">
        <v>2010301</v>
      </c>
      <c r="B31" s="2" t="s">
        <v>159</v>
      </c>
      <c r="C31" s="2">
        <f t="shared" ref="C31:C40" si="2">SUM(D31:E31)</f>
        <v>14004</v>
      </c>
      <c r="D31" s="2">
        <v>14004</v>
      </c>
      <c r="E31" s="2">
        <v>0</v>
      </c>
    </row>
    <row r="32" ht="20.1" hidden="1" customHeight="1" outlineLevel="2" spans="1:5">
      <c r="A32" s="2">
        <v>2010302</v>
      </c>
      <c r="B32" s="2" t="s">
        <v>160</v>
      </c>
      <c r="C32" s="2">
        <f t="shared" si="2"/>
        <v>433</v>
      </c>
      <c r="D32" s="2">
        <v>0</v>
      </c>
      <c r="E32" s="2">
        <v>433</v>
      </c>
    </row>
    <row r="33" ht="20.1" hidden="1" customHeight="1" outlineLevel="2" spans="1:5">
      <c r="A33" s="2">
        <v>2010303</v>
      </c>
      <c r="B33" s="2" t="s">
        <v>170</v>
      </c>
      <c r="C33" s="2">
        <f t="shared" si="2"/>
        <v>558</v>
      </c>
      <c r="D33" s="2">
        <v>294</v>
      </c>
      <c r="E33" s="2">
        <v>264</v>
      </c>
    </row>
    <row r="34" ht="20.1" hidden="1" customHeight="1" outlineLevel="2" spans="1:5">
      <c r="A34" s="2">
        <v>2010304</v>
      </c>
      <c r="B34" s="2" t="s">
        <v>644</v>
      </c>
      <c r="C34" s="2">
        <f t="shared" si="2"/>
        <v>0</v>
      </c>
      <c r="D34" s="2"/>
      <c r="E34" s="2">
        <v>0</v>
      </c>
    </row>
    <row r="35" ht="20.1" hidden="1" customHeight="1" outlineLevel="2" spans="1:5">
      <c r="A35" s="2">
        <v>2010305</v>
      </c>
      <c r="B35" s="2" t="s">
        <v>645</v>
      </c>
      <c r="C35" s="2">
        <f t="shared" si="2"/>
        <v>0</v>
      </c>
      <c r="D35" s="2"/>
      <c r="E35" s="2">
        <v>0</v>
      </c>
    </row>
    <row r="36" ht="20.1" hidden="1" customHeight="1" outlineLevel="2" spans="1:5">
      <c r="A36" s="2">
        <v>2010306</v>
      </c>
      <c r="B36" s="2" t="s">
        <v>171</v>
      </c>
      <c r="C36" s="2">
        <f t="shared" si="2"/>
        <v>11</v>
      </c>
      <c r="D36" s="2"/>
      <c r="E36" s="2">
        <v>11</v>
      </c>
    </row>
    <row r="37" ht="20.1" hidden="1" customHeight="1" outlineLevel="2" spans="1:5">
      <c r="A37" s="2">
        <v>2010308</v>
      </c>
      <c r="B37" s="2" t="s">
        <v>172</v>
      </c>
      <c r="C37" s="2">
        <f t="shared" si="2"/>
        <v>0</v>
      </c>
      <c r="D37" s="2"/>
      <c r="E37" s="2">
        <v>0</v>
      </c>
    </row>
    <row r="38" ht="20.1" hidden="1" customHeight="1" outlineLevel="2" spans="1:5">
      <c r="A38" s="2">
        <v>2010309</v>
      </c>
      <c r="B38" s="2" t="s">
        <v>646</v>
      </c>
      <c r="C38" s="2">
        <f t="shared" si="2"/>
        <v>0</v>
      </c>
      <c r="D38" s="2"/>
      <c r="E38" s="2">
        <v>0</v>
      </c>
    </row>
    <row r="39" ht="20.1" hidden="1" customHeight="1" outlineLevel="2" spans="1:5">
      <c r="A39" s="2">
        <v>2010350</v>
      </c>
      <c r="B39" s="2" t="s">
        <v>173</v>
      </c>
      <c r="C39" s="2">
        <f t="shared" si="2"/>
        <v>0</v>
      </c>
      <c r="D39" s="2"/>
      <c r="E39" s="2">
        <v>0</v>
      </c>
    </row>
    <row r="40" ht="20.1" hidden="1" customHeight="1" outlineLevel="2" spans="1:5">
      <c r="A40" s="2">
        <v>2010399</v>
      </c>
      <c r="B40" s="2" t="s">
        <v>647</v>
      </c>
      <c r="C40" s="2">
        <f t="shared" si="2"/>
        <v>0</v>
      </c>
      <c r="D40" s="2"/>
      <c r="E40" s="2">
        <v>0</v>
      </c>
    </row>
    <row r="41" ht="20.1" hidden="1" customHeight="1" outlineLevel="1" collapsed="1" spans="1:5">
      <c r="A41" s="2">
        <v>20104</v>
      </c>
      <c r="B41" s="2" t="s">
        <v>174</v>
      </c>
      <c r="C41" s="2">
        <f>SUM(C42:C51)</f>
        <v>373</v>
      </c>
      <c r="D41" s="2">
        <f>SUM(D42:D51)</f>
        <v>310</v>
      </c>
      <c r="E41" s="2">
        <v>63</v>
      </c>
    </row>
    <row r="42" ht="20.1" hidden="1" customHeight="1" outlineLevel="2" spans="1:5">
      <c r="A42" s="2">
        <v>2010401</v>
      </c>
      <c r="B42" s="2" t="s">
        <v>159</v>
      </c>
      <c r="C42" s="2">
        <f t="shared" ref="C42:C51" si="3">SUM(D42:E42)</f>
        <v>310</v>
      </c>
      <c r="D42" s="2">
        <v>310</v>
      </c>
      <c r="E42" s="2">
        <v>0</v>
      </c>
    </row>
    <row r="43" ht="20.1" hidden="1" customHeight="1" outlineLevel="2" spans="1:5">
      <c r="A43" s="2">
        <v>2010402</v>
      </c>
      <c r="B43" s="2" t="s">
        <v>160</v>
      </c>
      <c r="C43" s="2">
        <f t="shared" si="3"/>
        <v>63</v>
      </c>
      <c r="D43" s="2"/>
      <c r="E43" s="2">
        <v>63</v>
      </c>
    </row>
    <row r="44" ht="20.1" hidden="1" customHeight="1" outlineLevel="2" spans="1:5">
      <c r="A44" s="2">
        <v>2010403</v>
      </c>
      <c r="B44" s="2" t="s">
        <v>170</v>
      </c>
      <c r="C44" s="2">
        <f t="shared" si="3"/>
        <v>0</v>
      </c>
      <c r="D44" s="2"/>
      <c r="E44" s="2">
        <v>0</v>
      </c>
    </row>
    <row r="45" ht="20.1" hidden="1" customHeight="1" outlineLevel="2" spans="1:5">
      <c r="A45" s="2">
        <v>2010404</v>
      </c>
      <c r="B45" s="2" t="s">
        <v>175</v>
      </c>
      <c r="C45" s="2">
        <f t="shared" si="3"/>
        <v>0</v>
      </c>
      <c r="D45" s="2"/>
      <c r="E45" s="2">
        <v>0</v>
      </c>
    </row>
    <row r="46" ht="20.1" hidden="1" customHeight="1" outlineLevel="2" spans="1:5">
      <c r="A46" s="2">
        <v>2010405</v>
      </c>
      <c r="B46" s="2" t="s">
        <v>648</v>
      </c>
      <c r="C46" s="2">
        <f t="shared" si="3"/>
        <v>0</v>
      </c>
      <c r="D46" s="2"/>
      <c r="E46" s="2">
        <v>0</v>
      </c>
    </row>
    <row r="47" ht="20.1" hidden="1" customHeight="1" outlineLevel="2" spans="1:5">
      <c r="A47" s="2">
        <v>2010406</v>
      </c>
      <c r="B47" s="2" t="s">
        <v>649</v>
      </c>
      <c r="C47" s="2">
        <f t="shared" si="3"/>
        <v>0</v>
      </c>
      <c r="D47" s="2"/>
      <c r="E47" s="2">
        <v>0</v>
      </c>
    </row>
    <row r="48" ht="20.1" hidden="1" customHeight="1" outlineLevel="2" spans="1:5">
      <c r="A48" s="2">
        <v>2010407</v>
      </c>
      <c r="B48" s="2" t="s">
        <v>650</v>
      </c>
      <c r="C48" s="2">
        <f t="shared" si="3"/>
        <v>0</v>
      </c>
      <c r="D48" s="2"/>
      <c r="E48" s="2">
        <v>0</v>
      </c>
    </row>
    <row r="49" ht="20.1" hidden="1" customHeight="1" outlineLevel="2" spans="1:5">
      <c r="A49" s="2">
        <v>2010408</v>
      </c>
      <c r="B49" s="2" t="s">
        <v>176</v>
      </c>
      <c r="C49" s="2">
        <f t="shared" si="3"/>
        <v>0</v>
      </c>
      <c r="D49" s="2"/>
      <c r="E49" s="2">
        <v>0</v>
      </c>
    </row>
    <row r="50" ht="20.1" hidden="1" customHeight="1" outlineLevel="2" spans="1:5">
      <c r="A50" s="2">
        <v>2010450</v>
      </c>
      <c r="B50" s="2" t="s">
        <v>173</v>
      </c>
      <c r="C50" s="2">
        <f t="shared" si="3"/>
        <v>0</v>
      </c>
      <c r="D50" s="2"/>
      <c r="E50" s="2">
        <v>0</v>
      </c>
    </row>
    <row r="51" ht="20.1" hidden="1" customHeight="1" outlineLevel="2" spans="1:5">
      <c r="A51" s="2">
        <v>2010499</v>
      </c>
      <c r="B51" s="2" t="s">
        <v>651</v>
      </c>
      <c r="C51" s="2">
        <f t="shared" si="3"/>
        <v>0</v>
      </c>
      <c r="D51" s="2"/>
      <c r="E51" s="2">
        <v>0</v>
      </c>
    </row>
    <row r="52" ht="20.1" hidden="1" customHeight="1" outlineLevel="1" collapsed="1" spans="1:5">
      <c r="A52" s="2">
        <v>20105</v>
      </c>
      <c r="B52" s="2" t="s">
        <v>177</v>
      </c>
      <c r="C52" s="2">
        <f>SUM(C53:C62)</f>
        <v>296</v>
      </c>
      <c r="D52" s="2">
        <f>SUM(D53:D62)</f>
        <v>244</v>
      </c>
      <c r="E52" s="2">
        <v>52</v>
      </c>
    </row>
    <row r="53" ht="20.1" hidden="1" customHeight="1" outlineLevel="2" spans="1:5">
      <c r="A53" s="2">
        <v>2010501</v>
      </c>
      <c r="B53" s="2" t="s">
        <v>159</v>
      </c>
      <c r="C53" s="2">
        <f t="shared" ref="C53:C62" si="4">SUM(D53:E53)</f>
        <v>244</v>
      </c>
      <c r="D53" s="2">
        <v>244</v>
      </c>
      <c r="E53" s="2">
        <v>0</v>
      </c>
    </row>
    <row r="54" ht="20.1" hidden="1" customHeight="1" outlineLevel="2" spans="1:5">
      <c r="A54" s="2">
        <v>2010502</v>
      </c>
      <c r="B54" s="2" t="s">
        <v>160</v>
      </c>
      <c r="C54" s="2">
        <f t="shared" si="4"/>
        <v>28</v>
      </c>
      <c r="D54" s="2"/>
      <c r="E54" s="2">
        <v>28</v>
      </c>
    </row>
    <row r="55" ht="20.1" hidden="1" customHeight="1" outlineLevel="2" spans="1:5">
      <c r="A55" s="2">
        <v>2010503</v>
      </c>
      <c r="B55" s="2" t="s">
        <v>170</v>
      </c>
      <c r="C55" s="2">
        <f t="shared" si="4"/>
        <v>0</v>
      </c>
      <c r="D55" s="2"/>
      <c r="E55" s="2">
        <v>0</v>
      </c>
    </row>
    <row r="56" ht="20.1" hidden="1" customHeight="1" outlineLevel="2" spans="1:5">
      <c r="A56" s="2">
        <v>2010504</v>
      </c>
      <c r="B56" s="2" t="s">
        <v>652</v>
      </c>
      <c r="C56" s="2">
        <f t="shared" si="4"/>
        <v>0</v>
      </c>
      <c r="D56" s="2"/>
      <c r="E56" s="2">
        <v>0</v>
      </c>
    </row>
    <row r="57" ht="20.1" hidden="1" customHeight="1" outlineLevel="2" spans="1:5">
      <c r="A57" s="2">
        <v>2010505</v>
      </c>
      <c r="B57" s="2" t="s">
        <v>178</v>
      </c>
      <c r="C57" s="2">
        <f t="shared" si="4"/>
        <v>2</v>
      </c>
      <c r="D57" s="2"/>
      <c r="E57" s="2">
        <v>2</v>
      </c>
    </row>
    <row r="58" ht="20.1" hidden="1" customHeight="1" outlineLevel="2" spans="1:5">
      <c r="A58" s="2">
        <v>2010506</v>
      </c>
      <c r="B58" s="2" t="s">
        <v>179</v>
      </c>
      <c r="C58" s="2">
        <f t="shared" si="4"/>
        <v>0</v>
      </c>
      <c r="D58" s="2"/>
      <c r="E58" s="2">
        <v>0</v>
      </c>
    </row>
    <row r="59" ht="20.1" hidden="1" customHeight="1" outlineLevel="2" spans="1:5">
      <c r="A59" s="2">
        <v>2010507</v>
      </c>
      <c r="B59" s="2" t="s">
        <v>180</v>
      </c>
      <c r="C59" s="2">
        <f t="shared" si="4"/>
        <v>8</v>
      </c>
      <c r="D59" s="2"/>
      <c r="E59" s="2">
        <v>8</v>
      </c>
    </row>
    <row r="60" ht="20.1" hidden="1" customHeight="1" outlineLevel="2" spans="1:5">
      <c r="A60" s="2">
        <v>2010508</v>
      </c>
      <c r="B60" s="2" t="s">
        <v>653</v>
      </c>
      <c r="C60" s="2">
        <f t="shared" si="4"/>
        <v>0</v>
      </c>
      <c r="D60" s="2"/>
      <c r="E60" s="2">
        <v>0</v>
      </c>
    </row>
    <row r="61" ht="20.1" hidden="1" customHeight="1" outlineLevel="2" spans="1:5">
      <c r="A61" s="2">
        <v>2010550</v>
      </c>
      <c r="B61" s="2" t="s">
        <v>173</v>
      </c>
      <c r="C61" s="2">
        <f t="shared" si="4"/>
        <v>0</v>
      </c>
      <c r="D61" s="2"/>
      <c r="E61" s="2">
        <v>0</v>
      </c>
    </row>
    <row r="62" ht="20.1" hidden="1" customHeight="1" outlineLevel="2" spans="1:5">
      <c r="A62" s="2">
        <v>2010599</v>
      </c>
      <c r="B62" s="2" t="s">
        <v>181</v>
      </c>
      <c r="C62" s="2">
        <f t="shared" si="4"/>
        <v>14</v>
      </c>
      <c r="D62" s="2">
        <v>0</v>
      </c>
      <c r="E62" s="2">
        <v>14</v>
      </c>
    </row>
    <row r="63" ht="20.1" hidden="1" customHeight="1" outlineLevel="1" collapsed="1" spans="1:5">
      <c r="A63" s="2">
        <v>20106</v>
      </c>
      <c r="B63" s="2" t="s">
        <v>182</v>
      </c>
      <c r="C63" s="2">
        <f>SUM(C64:C73)</f>
        <v>2339</v>
      </c>
      <c r="D63" s="2">
        <f>SUM(D64:D73)</f>
        <v>1899</v>
      </c>
      <c r="E63" s="2">
        <v>440</v>
      </c>
    </row>
    <row r="64" ht="20.1" hidden="1" customHeight="1" outlineLevel="2" spans="1:5">
      <c r="A64" s="2">
        <v>2010601</v>
      </c>
      <c r="B64" s="2" t="s">
        <v>159</v>
      </c>
      <c r="C64" s="2">
        <f t="shared" ref="C64:C73" si="5">SUM(D64:E64)</f>
        <v>1899</v>
      </c>
      <c r="D64" s="2">
        <v>1899</v>
      </c>
      <c r="E64" s="2">
        <v>0</v>
      </c>
    </row>
    <row r="65" ht="20.1" hidden="1" customHeight="1" outlineLevel="2" spans="1:5">
      <c r="A65" s="2">
        <v>2010602</v>
      </c>
      <c r="B65" s="2" t="s">
        <v>160</v>
      </c>
      <c r="C65" s="2">
        <f t="shared" si="5"/>
        <v>440</v>
      </c>
      <c r="D65" s="2"/>
      <c r="E65" s="2">
        <v>440</v>
      </c>
    </row>
    <row r="66" ht="20.1" hidden="1" customHeight="1" outlineLevel="2" spans="1:5">
      <c r="A66" s="2">
        <v>2010603</v>
      </c>
      <c r="B66" s="2" t="s">
        <v>170</v>
      </c>
      <c r="C66" s="2">
        <f t="shared" si="5"/>
        <v>0</v>
      </c>
      <c r="D66" s="2"/>
      <c r="E66" s="2">
        <v>0</v>
      </c>
    </row>
    <row r="67" ht="20.1" hidden="1" customHeight="1" outlineLevel="2" spans="1:5">
      <c r="A67" s="2">
        <v>2010604</v>
      </c>
      <c r="B67" s="2" t="s">
        <v>654</v>
      </c>
      <c r="C67" s="2">
        <f t="shared" si="5"/>
        <v>0</v>
      </c>
      <c r="D67" s="2"/>
      <c r="E67" s="2">
        <v>0</v>
      </c>
    </row>
    <row r="68" ht="20.1" hidden="1" customHeight="1" outlineLevel="2" spans="1:5">
      <c r="A68" s="2">
        <v>2010605</v>
      </c>
      <c r="B68" s="2" t="s">
        <v>655</v>
      </c>
      <c r="C68" s="2">
        <f t="shared" si="5"/>
        <v>0</v>
      </c>
      <c r="D68" s="2"/>
      <c r="E68" s="2">
        <v>0</v>
      </c>
    </row>
    <row r="69" ht="20.1" hidden="1" customHeight="1" outlineLevel="2" spans="1:5">
      <c r="A69" s="2">
        <v>2010606</v>
      </c>
      <c r="B69" s="2" t="s">
        <v>656</v>
      </c>
      <c r="C69" s="2">
        <f t="shared" si="5"/>
        <v>0</v>
      </c>
      <c r="D69" s="2"/>
      <c r="E69" s="2">
        <v>0</v>
      </c>
    </row>
    <row r="70" ht="20.1" hidden="1" customHeight="1" outlineLevel="2" spans="1:5">
      <c r="A70" s="2">
        <v>2010607</v>
      </c>
      <c r="B70" s="2" t="s">
        <v>187</v>
      </c>
      <c r="C70" s="2">
        <f t="shared" si="5"/>
        <v>0</v>
      </c>
      <c r="D70" s="2"/>
      <c r="E70" s="2">
        <v>0</v>
      </c>
    </row>
    <row r="71" ht="20.1" hidden="1" customHeight="1" outlineLevel="2" spans="1:5">
      <c r="A71" s="2">
        <v>2010608</v>
      </c>
      <c r="B71" s="2" t="s">
        <v>657</v>
      </c>
      <c r="C71" s="2">
        <f t="shared" si="5"/>
        <v>0</v>
      </c>
      <c r="D71" s="2"/>
      <c r="E71" s="2">
        <v>0</v>
      </c>
    </row>
    <row r="72" ht="20.1" hidden="1" customHeight="1" outlineLevel="2" spans="1:5">
      <c r="A72" s="2">
        <v>2010650</v>
      </c>
      <c r="B72" s="2" t="s">
        <v>173</v>
      </c>
      <c r="C72" s="2">
        <f t="shared" si="5"/>
        <v>0</v>
      </c>
      <c r="D72" s="2"/>
      <c r="E72" s="2">
        <v>0</v>
      </c>
    </row>
    <row r="73" ht="20.1" hidden="1" customHeight="1" outlineLevel="2" spans="1:5">
      <c r="A73" s="2">
        <v>2010699</v>
      </c>
      <c r="B73" s="2" t="s">
        <v>658</v>
      </c>
      <c r="C73" s="2">
        <f t="shared" si="5"/>
        <v>0</v>
      </c>
      <c r="D73" s="2"/>
      <c r="E73" s="2">
        <v>0</v>
      </c>
    </row>
    <row r="74" ht="20.1" hidden="1" customHeight="1" outlineLevel="1" collapsed="1" spans="1:5">
      <c r="A74" s="2">
        <v>20107</v>
      </c>
      <c r="B74" s="2" t="s">
        <v>183</v>
      </c>
      <c r="C74" s="2">
        <f>SUM(C75:C81)</f>
        <v>500</v>
      </c>
      <c r="D74" s="2">
        <f>SUM(D75:D81)</f>
        <v>0</v>
      </c>
      <c r="E74" s="2">
        <v>500</v>
      </c>
    </row>
    <row r="75" ht="20.1" hidden="1" customHeight="1" outlineLevel="2" spans="1:5">
      <c r="A75" s="2">
        <v>2010701</v>
      </c>
      <c r="B75" s="2" t="s">
        <v>159</v>
      </c>
      <c r="C75" s="2">
        <f t="shared" ref="C75:C81" si="6">SUM(D75:E75)</f>
        <v>0</v>
      </c>
      <c r="D75" s="2"/>
      <c r="E75" s="2">
        <v>0</v>
      </c>
    </row>
    <row r="76" ht="20.1" hidden="1" customHeight="1" outlineLevel="2" spans="1:5">
      <c r="A76" s="2">
        <v>2010702</v>
      </c>
      <c r="B76" s="2" t="s">
        <v>160</v>
      </c>
      <c r="C76" s="2">
        <f t="shared" si="6"/>
        <v>500</v>
      </c>
      <c r="D76" s="2"/>
      <c r="E76" s="2">
        <v>500</v>
      </c>
    </row>
    <row r="77" ht="20.1" hidden="1" customHeight="1" outlineLevel="2" spans="1:5">
      <c r="A77" s="2">
        <v>2010703</v>
      </c>
      <c r="B77" s="2" t="s">
        <v>170</v>
      </c>
      <c r="C77" s="2">
        <f t="shared" si="6"/>
        <v>0</v>
      </c>
      <c r="D77" s="2"/>
      <c r="E77" s="2">
        <v>0</v>
      </c>
    </row>
    <row r="78" ht="20.1" hidden="1" customHeight="1" outlineLevel="2" spans="1:5">
      <c r="A78" s="2">
        <v>2010709</v>
      </c>
      <c r="B78" s="2" t="s">
        <v>187</v>
      </c>
      <c r="C78" s="2">
        <f t="shared" si="6"/>
        <v>0</v>
      </c>
      <c r="D78" s="2"/>
      <c r="E78" s="2">
        <v>0</v>
      </c>
    </row>
    <row r="79" ht="20.1" hidden="1" customHeight="1" outlineLevel="2" spans="1:5">
      <c r="A79" s="2">
        <v>2010710</v>
      </c>
      <c r="B79" s="2" t="s">
        <v>659</v>
      </c>
      <c r="C79" s="2">
        <f t="shared" si="6"/>
        <v>0</v>
      </c>
      <c r="D79" s="2"/>
      <c r="E79" s="2">
        <v>0</v>
      </c>
    </row>
    <row r="80" ht="20.1" hidden="1" customHeight="1" outlineLevel="2" spans="1:5">
      <c r="A80" s="2">
        <v>2010750</v>
      </c>
      <c r="B80" s="2" t="s">
        <v>173</v>
      </c>
      <c r="C80" s="2">
        <f t="shared" si="6"/>
        <v>0</v>
      </c>
      <c r="D80" s="2"/>
      <c r="E80" s="2">
        <v>0</v>
      </c>
    </row>
    <row r="81" ht="20.1" hidden="1" customHeight="1" outlineLevel="2" spans="1:5">
      <c r="A81" s="2">
        <v>2010799</v>
      </c>
      <c r="B81" s="2" t="s">
        <v>184</v>
      </c>
      <c r="C81" s="2">
        <f t="shared" si="6"/>
        <v>0</v>
      </c>
      <c r="D81" s="2"/>
      <c r="E81" s="2">
        <v>0</v>
      </c>
    </row>
    <row r="82" ht="20.1" hidden="1" customHeight="1" outlineLevel="1" collapsed="1" spans="1:5">
      <c r="A82" s="2">
        <v>20108</v>
      </c>
      <c r="B82" s="2" t="s">
        <v>185</v>
      </c>
      <c r="C82" s="2">
        <f>SUM(C83:C90)</f>
        <v>428</v>
      </c>
      <c r="D82" s="2">
        <f>SUM(D83:D90)</f>
        <v>345</v>
      </c>
      <c r="E82" s="2">
        <v>83</v>
      </c>
    </row>
    <row r="83" ht="20.1" hidden="1" customHeight="1" outlineLevel="2" spans="1:5">
      <c r="A83" s="2">
        <v>2010801</v>
      </c>
      <c r="B83" s="2" t="s">
        <v>159</v>
      </c>
      <c r="C83" s="2">
        <f t="shared" ref="C83:C90" si="7">SUM(D83:E83)</f>
        <v>182</v>
      </c>
      <c r="D83" s="2">
        <v>182</v>
      </c>
      <c r="E83" s="2">
        <v>0</v>
      </c>
    </row>
    <row r="84" ht="20.1" hidden="1" customHeight="1" outlineLevel="2" spans="1:5">
      <c r="A84" s="2">
        <v>2010802</v>
      </c>
      <c r="B84" s="2" t="s">
        <v>160</v>
      </c>
      <c r="C84" s="2">
        <f t="shared" si="7"/>
        <v>0</v>
      </c>
      <c r="D84" s="2"/>
      <c r="E84" s="2">
        <v>0</v>
      </c>
    </row>
    <row r="85" ht="20.1" hidden="1" customHeight="1" outlineLevel="2" spans="1:5">
      <c r="A85" s="2">
        <v>2010803</v>
      </c>
      <c r="B85" s="2" t="s">
        <v>170</v>
      </c>
      <c r="C85" s="2">
        <f t="shared" si="7"/>
        <v>0</v>
      </c>
      <c r="D85" s="2"/>
      <c r="E85" s="2">
        <v>0</v>
      </c>
    </row>
    <row r="86" ht="20.1" hidden="1" customHeight="1" outlineLevel="2" spans="1:5">
      <c r="A86" s="2">
        <v>2010804</v>
      </c>
      <c r="B86" s="2" t="s">
        <v>660</v>
      </c>
      <c r="C86" s="2">
        <f t="shared" si="7"/>
        <v>0</v>
      </c>
      <c r="D86" s="2"/>
      <c r="E86" s="2">
        <v>0</v>
      </c>
    </row>
    <row r="87" ht="20.1" hidden="1" customHeight="1" outlineLevel="2" spans="1:5">
      <c r="A87" s="2">
        <v>2010805</v>
      </c>
      <c r="B87" s="2" t="s">
        <v>186</v>
      </c>
      <c r="C87" s="2">
        <f t="shared" si="7"/>
        <v>7</v>
      </c>
      <c r="D87" s="2"/>
      <c r="E87" s="2">
        <v>7</v>
      </c>
    </row>
    <row r="88" ht="20.1" hidden="1" customHeight="1" outlineLevel="2" spans="1:5">
      <c r="A88" s="2">
        <v>2010806</v>
      </c>
      <c r="B88" s="2" t="s">
        <v>187</v>
      </c>
      <c r="C88" s="2">
        <f t="shared" si="7"/>
        <v>15</v>
      </c>
      <c r="D88" s="2"/>
      <c r="E88" s="2">
        <v>15</v>
      </c>
    </row>
    <row r="89" ht="20.1" hidden="1" customHeight="1" outlineLevel="2" spans="1:5">
      <c r="A89" s="2">
        <v>2010850</v>
      </c>
      <c r="B89" s="2" t="s">
        <v>173</v>
      </c>
      <c r="C89" s="2">
        <f t="shared" si="7"/>
        <v>161</v>
      </c>
      <c r="D89" s="2">
        <v>161</v>
      </c>
      <c r="E89" s="2">
        <v>0</v>
      </c>
    </row>
    <row r="90" ht="20.1" hidden="1" customHeight="1" outlineLevel="2" spans="1:5">
      <c r="A90" s="2">
        <v>2010899</v>
      </c>
      <c r="B90" s="2" t="s">
        <v>188</v>
      </c>
      <c r="C90" s="2">
        <f t="shared" si="7"/>
        <v>63</v>
      </c>
      <c r="D90" s="2">
        <v>2</v>
      </c>
      <c r="E90" s="2">
        <v>61</v>
      </c>
    </row>
    <row r="91" ht="20.1" hidden="1" customHeight="1" outlineLevel="1" collapsed="1" spans="1:5">
      <c r="A91" s="2">
        <v>20109</v>
      </c>
      <c r="B91" s="2" t="s">
        <v>661</v>
      </c>
      <c r="C91" s="2">
        <f>SUM(C92:C103)</f>
        <v>0</v>
      </c>
      <c r="D91" s="2">
        <f>SUM(D92:D103)</f>
        <v>0</v>
      </c>
      <c r="E91" s="2">
        <v>0</v>
      </c>
    </row>
    <row r="92" ht="20.1" hidden="1" customHeight="1" outlineLevel="2" spans="1:5">
      <c r="A92" s="2">
        <v>2010901</v>
      </c>
      <c r="B92" s="2" t="s">
        <v>159</v>
      </c>
      <c r="C92" s="2">
        <f t="shared" ref="C92:C103" si="8">SUM(D92:E92)</f>
        <v>0</v>
      </c>
      <c r="D92" s="2"/>
      <c r="E92" s="2">
        <v>0</v>
      </c>
    </row>
    <row r="93" ht="20.1" hidden="1" customHeight="1" outlineLevel="2" spans="1:5">
      <c r="A93" s="2">
        <v>2010902</v>
      </c>
      <c r="B93" s="2" t="s">
        <v>160</v>
      </c>
      <c r="C93" s="2">
        <f t="shared" si="8"/>
        <v>0</v>
      </c>
      <c r="D93" s="2"/>
      <c r="E93" s="2">
        <v>0</v>
      </c>
    </row>
    <row r="94" ht="20.1" hidden="1" customHeight="1" outlineLevel="2" spans="1:5">
      <c r="A94" s="2">
        <v>2010903</v>
      </c>
      <c r="B94" s="2" t="s">
        <v>170</v>
      </c>
      <c r="C94" s="2">
        <f t="shared" si="8"/>
        <v>0</v>
      </c>
      <c r="D94" s="2"/>
      <c r="E94" s="2">
        <v>0</v>
      </c>
    </row>
    <row r="95" ht="20.1" hidden="1" customHeight="1" outlineLevel="2" spans="1:5">
      <c r="A95" s="2">
        <v>2010905</v>
      </c>
      <c r="B95" s="2" t="s">
        <v>662</v>
      </c>
      <c r="C95" s="2">
        <f t="shared" si="8"/>
        <v>0</v>
      </c>
      <c r="D95" s="2"/>
      <c r="E95" s="2">
        <v>0</v>
      </c>
    </row>
    <row r="96" ht="20.1" hidden="1" customHeight="1" outlineLevel="2" spans="1:5">
      <c r="A96" s="2">
        <v>2010907</v>
      </c>
      <c r="B96" s="2" t="s">
        <v>663</v>
      </c>
      <c r="C96" s="2">
        <f t="shared" si="8"/>
        <v>0</v>
      </c>
      <c r="D96" s="2"/>
      <c r="E96" s="2">
        <v>0</v>
      </c>
    </row>
    <row r="97" ht="20.1" hidden="1" customHeight="1" outlineLevel="2" spans="1:5">
      <c r="A97" s="2">
        <v>2010908</v>
      </c>
      <c r="B97" s="2" t="s">
        <v>187</v>
      </c>
      <c r="C97" s="2">
        <f t="shared" si="8"/>
        <v>0</v>
      </c>
      <c r="D97" s="2"/>
      <c r="E97" s="2">
        <v>0</v>
      </c>
    </row>
    <row r="98" ht="20.1" hidden="1" customHeight="1" outlineLevel="2" spans="1:5">
      <c r="A98" s="2">
        <v>2010909</v>
      </c>
      <c r="B98" s="2" t="s">
        <v>664</v>
      </c>
      <c r="C98" s="2">
        <f t="shared" si="8"/>
        <v>0</v>
      </c>
      <c r="D98" s="2"/>
      <c r="E98" s="2">
        <v>0</v>
      </c>
    </row>
    <row r="99" ht="20.1" hidden="1" customHeight="1" outlineLevel="2" spans="1:5">
      <c r="A99" s="2">
        <v>2010910</v>
      </c>
      <c r="B99" s="2" t="s">
        <v>665</v>
      </c>
      <c r="C99" s="2">
        <f t="shared" si="8"/>
        <v>0</v>
      </c>
      <c r="D99" s="2"/>
      <c r="E99" s="2">
        <v>0</v>
      </c>
    </row>
    <row r="100" ht="20.1" hidden="1" customHeight="1" outlineLevel="2" spans="1:5">
      <c r="A100" s="2">
        <v>2010911</v>
      </c>
      <c r="B100" s="2" t="s">
        <v>666</v>
      </c>
      <c r="C100" s="2">
        <f t="shared" si="8"/>
        <v>0</v>
      </c>
      <c r="D100" s="2"/>
      <c r="E100" s="2">
        <v>0</v>
      </c>
    </row>
    <row r="101" ht="20.1" hidden="1" customHeight="1" outlineLevel="2" spans="1:5">
      <c r="A101" s="2">
        <v>2010912</v>
      </c>
      <c r="B101" s="2" t="s">
        <v>667</v>
      </c>
      <c r="C101" s="2">
        <f t="shared" si="8"/>
        <v>0</v>
      </c>
      <c r="D101" s="2"/>
      <c r="E101" s="2">
        <v>0</v>
      </c>
    </row>
    <row r="102" ht="20.1" hidden="1" customHeight="1" outlineLevel="2" spans="1:5">
      <c r="A102" s="2">
        <v>2010950</v>
      </c>
      <c r="B102" s="2" t="s">
        <v>173</v>
      </c>
      <c r="C102" s="2">
        <f t="shared" si="8"/>
        <v>0</v>
      </c>
      <c r="D102" s="2"/>
      <c r="E102" s="2">
        <v>0</v>
      </c>
    </row>
    <row r="103" ht="20.1" hidden="1" customHeight="1" outlineLevel="2" spans="1:5">
      <c r="A103" s="2">
        <v>2010999</v>
      </c>
      <c r="B103" s="2" t="s">
        <v>668</v>
      </c>
      <c r="C103" s="2">
        <f t="shared" si="8"/>
        <v>0</v>
      </c>
      <c r="D103" s="2"/>
      <c r="E103" s="2">
        <v>0</v>
      </c>
    </row>
    <row r="104" ht="20.1" hidden="1" customHeight="1" outlineLevel="1" collapsed="1" spans="1:5">
      <c r="A104" s="2">
        <v>20111</v>
      </c>
      <c r="B104" s="2" t="s">
        <v>189</v>
      </c>
      <c r="C104" s="2">
        <f>SUM(C105:C112)</f>
        <v>1788</v>
      </c>
      <c r="D104" s="2">
        <f>SUM(D105:D112)</f>
        <v>1217</v>
      </c>
      <c r="E104" s="2">
        <v>571</v>
      </c>
    </row>
    <row r="105" ht="20.1" hidden="1" customHeight="1" outlineLevel="2" spans="1:5">
      <c r="A105" s="2">
        <v>2011101</v>
      </c>
      <c r="B105" s="2" t="s">
        <v>159</v>
      </c>
      <c r="C105" s="2">
        <f t="shared" ref="C105:C112" si="9">SUM(D105:E105)</f>
        <v>1217</v>
      </c>
      <c r="D105" s="2">
        <v>1217</v>
      </c>
      <c r="E105" s="2">
        <v>0</v>
      </c>
    </row>
    <row r="106" ht="20.1" hidden="1" customHeight="1" outlineLevel="2" spans="1:5">
      <c r="A106" s="2">
        <v>2011102</v>
      </c>
      <c r="B106" s="2" t="s">
        <v>160</v>
      </c>
      <c r="C106" s="2">
        <f t="shared" si="9"/>
        <v>566</v>
      </c>
      <c r="D106" s="2"/>
      <c r="E106" s="2">
        <v>566</v>
      </c>
    </row>
    <row r="107" ht="20.1" hidden="1" customHeight="1" outlineLevel="2" spans="1:5">
      <c r="A107" s="2">
        <v>2011103</v>
      </c>
      <c r="B107" s="2" t="s">
        <v>170</v>
      </c>
      <c r="C107" s="2">
        <f t="shared" si="9"/>
        <v>0</v>
      </c>
      <c r="D107" s="2"/>
      <c r="E107" s="2">
        <v>0</v>
      </c>
    </row>
    <row r="108" ht="20.1" hidden="1" customHeight="1" outlineLevel="2" spans="1:5">
      <c r="A108" s="2">
        <v>2011104</v>
      </c>
      <c r="B108" s="2" t="s">
        <v>669</v>
      </c>
      <c r="C108" s="2">
        <f t="shared" si="9"/>
        <v>0</v>
      </c>
      <c r="D108" s="2"/>
      <c r="E108" s="2">
        <v>0</v>
      </c>
    </row>
    <row r="109" ht="20.1" hidden="1" customHeight="1" outlineLevel="2" spans="1:5">
      <c r="A109" s="2">
        <v>2011105</v>
      </c>
      <c r="B109" s="2" t="s">
        <v>190</v>
      </c>
      <c r="C109" s="2">
        <f t="shared" si="9"/>
        <v>5</v>
      </c>
      <c r="D109" s="2"/>
      <c r="E109" s="2">
        <v>5</v>
      </c>
    </row>
    <row r="110" ht="20.1" hidden="1" customHeight="1" outlineLevel="2" spans="1:5">
      <c r="A110" s="2">
        <v>2011106</v>
      </c>
      <c r="B110" s="2" t="s">
        <v>191</v>
      </c>
      <c r="C110" s="2">
        <f t="shared" si="9"/>
        <v>0</v>
      </c>
      <c r="D110" s="2"/>
      <c r="E110" s="2">
        <v>0</v>
      </c>
    </row>
    <row r="111" ht="20.1" hidden="1" customHeight="1" outlineLevel="2" spans="1:5">
      <c r="A111" s="2">
        <v>2011150</v>
      </c>
      <c r="B111" s="2" t="s">
        <v>173</v>
      </c>
      <c r="C111" s="2">
        <f t="shared" si="9"/>
        <v>0</v>
      </c>
      <c r="D111" s="2"/>
      <c r="E111" s="2">
        <v>0</v>
      </c>
    </row>
    <row r="112" ht="20.1" hidden="1" customHeight="1" outlineLevel="2" spans="1:5">
      <c r="A112" s="2">
        <v>2011199</v>
      </c>
      <c r="B112" s="2" t="s">
        <v>670</v>
      </c>
      <c r="C112" s="2">
        <f t="shared" si="9"/>
        <v>0</v>
      </c>
      <c r="D112" s="2"/>
      <c r="E112" s="2">
        <v>0</v>
      </c>
    </row>
    <row r="113" ht="20.1" hidden="1" customHeight="1" outlineLevel="1" collapsed="1" spans="1:5">
      <c r="A113" s="2">
        <v>20113</v>
      </c>
      <c r="B113" s="2" t="s">
        <v>192</v>
      </c>
      <c r="C113" s="2">
        <f>SUM(C114:C123)</f>
        <v>326</v>
      </c>
      <c r="D113" s="2">
        <f>SUM(D114:D123)</f>
        <v>116</v>
      </c>
      <c r="E113" s="2">
        <v>210</v>
      </c>
    </row>
    <row r="114" ht="20.1" hidden="1" customHeight="1" outlineLevel="2" spans="1:5">
      <c r="A114" s="2">
        <v>2011301</v>
      </c>
      <c r="B114" s="2" t="s">
        <v>159</v>
      </c>
      <c r="C114" s="2">
        <f t="shared" ref="C114:C123" si="10">SUM(D114:E114)</f>
        <v>116</v>
      </c>
      <c r="D114" s="2">
        <v>116</v>
      </c>
      <c r="E114" s="2">
        <v>0</v>
      </c>
    </row>
    <row r="115" ht="20.1" hidden="1" customHeight="1" outlineLevel="2" spans="1:5">
      <c r="A115" s="2">
        <v>2011302</v>
      </c>
      <c r="B115" s="2" t="s">
        <v>160</v>
      </c>
      <c r="C115" s="2">
        <f t="shared" si="10"/>
        <v>0</v>
      </c>
      <c r="D115" s="2"/>
      <c r="E115" s="2">
        <v>0</v>
      </c>
    </row>
    <row r="116" ht="20.1" hidden="1" customHeight="1" outlineLevel="2" spans="1:5">
      <c r="A116" s="2">
        <v>2011303</v>
      </c>
      <c r="B116" s="2" t="s">
        <v>170</v>
      </c>
      <c r="C116" s="2">
        <f t="shared" si="10"/>
        <v>0</v>
      </c>
      <c r="D116" s="2"/>
      <c r="E116" s="2">
        <v>0</v>
      </c>
    </row>
    <row r="117" ht="20.1" hidden="1" customHeight="1" outlineLevel="2" spans="1:5">
      <c r="A117" s="2">
        <v>2011304</v>
      </c>
      <c r="B117" s="2" t="s">
        <v>671</v>
      </c>
      <c r="C117" s="2">
        <f t="shared" si="10"/>
        <v>0</v>
      </c>
      <c r="D117" s="2"/>
      <c r="E117" s="2">
        <v>0</v>
      </c>
    </row>
    <row r="118" ht="20.1" hidden="1" customHeight="1" outlineLevel="2" spans="1:5">
      <c r="A118" s="2">
        <v>2011305</v>
      </c>
      <c r="B118" s="2" t="s">
        <v>672</v>
      </c>
      <c r="C118" s="2">
        <f t="shared" si="10"/>
        <v>0</v>
      </c>
      <c r="D118" s="2"/>
      <c r="E118" s="2">
        <v>0</v>
      </c>
    </row>
    <row r="119" ht="20.1" hidden="1" customHeight="1" outlineLevel="2" spans="1:5">
      <c r="A119" s="2">
        <v>2011306</v>
      </c>
      <c r="B119" s="2" t="s">
        <v>673</v>
      </c>
      <c r="C119" s="2">
        <f t="shared" si="10"/>
        <v>0</v>
      </c>
      <c r="D119" s="2"/>
      <c r="E119" s="2">
        <v>0</v>
      </c>
    </row>
    <row r="120" ht="20.1" hidden="1" customHeight="1" outlineLevel="2" spans="1:5">
      <c r="A120" s="2">
        <v>2011307</v>
      </c>
      <c r="B120" s="2" t="s">
        <v>674</v>
      </c>
      <c r="C120" s="2">
        <f t="shared" si="10"/>
        <v>0</v>
      </c>
      <c r="D120" s="2"/>
      <c r="E120" s="2">
        <v>0</v>
      </c>
    </row>
    <row r="121" ht="20.1" hidden="1" customHeight="1" outlineLevel="2" spans="1:5">
      <c r="A121" s="2">
        <v>2011308</v>
      </c>
      <c r="B121" s="2" t="s">
        <v>193</v>
      </c>
      <c r="C121" s="2">
        <f t="shared" si="10"/>
        <v>210</v>
      </c>
      <c r="D121" s="2"/>
      <c r="E121" s="2">
        <v>210</v>
      </c>
    </row>
    <row r="122" ht="20.1" hidden="1" customHeight="1" outlineLevel="2" spans="1:5">
      <c r="A122" s="2">
        <v>2011350</v>
      </c>
      <c r="B122" s="2" t="s">
        <v>173</v>
      </c>
      <c r="C122" s="2">
        <f t="shared" si="10"/>
        <v>0</v>
      </c>
      <c r="D122" s="2"/>
      <c r="E122" s="2">
        <v>0</v>
      </c>
    </row>
    <row r="123" ht="20.1" hidden="1" customHeight="1" outlineLevel="2" spans="1:5">
      <c r="A123" s="2">
        <v>2011399</v>
      </c>
      <c r="B123" s="2" t="s">
        <v>675</v>
      </c>
      <c r="C123" s="2">
        <f t="shared" si="10"/>
        <v>0</v>
      </c>
      <c r="D123" s="2"/>
      <c r="E123" s="2">
        <v>0</v>
      </c>
    </row>
    <row r="124" ht="20.1" hidden="1" customHeight="1" outlineLevel="1" collapsed="1" spans="1:5">
      <c r="A124" s="2">
        <v>20114</v>
      </c>
      <c r="B124" s="2" t="s">
        <v>676</v>
      </c>
      <c r="C124" s="2">
        <f>SUM(C125:C135)</f>
        <v>0</v>
      </c>
      <c r="D124" s="2">
        <f>SUM(D125:D135)</f>
        <v>0</v>
      </c>
      <c r="E124" s="2">
        <v>0</v>
      </c>
    </row>
    <row r="125" ht="20.1" hidden="1" customHeight="1" outlineLevel="2" spans="1:5">
      <c r="A125" s="2">
        <v>2011401</v>
      </c>
      <c r="B125" s="2" t="s">
        <v>159</v>
      </c>
      <c r="C125" s="2">
        <f t="shared" ref="C125:C135" si="11">SUM(D125:E125)</f>
        <v>0</v>
      </c>
      <c r="D125" s="2"/>
      <c r="E125" s="2">
        <v>0</v>
      </c>
    </row>
    <row r="126" ht="20.1" hidden="1" customHeight="1" outlineLevel="2" spans="1:5">
      <c r="A126" s="2">
        <v>2011402</v>
      </c>
      <c r="B126" s="2" t="s">
        <v>160</v>
      </c>
      <c r="C126" s="2">
        <f t="shared" si="11"/>
        <v>0</v>
      </c>
      <c r="D126" s="2"/>
      <c r="E126" s="2">
        <v>0</v>
      </c>
    </row>
    <row r="127" ht="20.1" hidden="1" customHeight="1" outlineLevel="2" spans="1:5">
      <c r="A127" s="2">
        <v>2011403</v>
      </c>
      <c r="B127" s="2" t="s">
        <v>170</v>
      </c>
      <c r="C127" s="2">
        <f t="shared" si="11"/>
        <v>0</v>
      </c>
      <c r="D127" s="2"/>
      <c r="E127" s="2">
        <v>0</v>
      </c>
    </row>
    <row r="128" ht="20.1" hidden="1" customHeight="1" outlineLevel="2" spans="1:5">
      <c r="A128" s="2">
        <v>2011404</v>
      </c>
      <c r="B128" s="2" t="s">
        <v>677</v>
      </c>
      <c r="C128" s="2">
        <f t="shared" si="11"/>
        <v>0</v>
      </c>
      <c r="D128" s="2"/>
      <c r="E128" s="2">
        <v>0</v>
      </c>
    </row>
    <row r="129" ht="20.1" hidden="1" customHeight="1" outlineLevel="2" spans="1:5">
      <c r="A129" s="2">
        <v>2011405</v>
      </c>
      <c r="B129" s="2" t="s">
        <v>678</v>
      </c>
      <c r="C129" s="2">
        <f t="shared" si="11"/>
        <v>0</v>
      </c>
      <c r="D129" s="2"/>
      <c r="E129" s="2">
        <v>0</v>
      </c>
    </row>
    <row r="130" ht="20.1" hidden="1" customHeight="1" outlineLevel="2" spans="1:5">
      <c r="A130" s="2">
        <v>2011408</v>
      </c>
      <c r="B130" s="2" t="s">
        <v>679</v>
      </c>
      <c r="C130" s="2">
        <f t="shared" si="11"/>
        <v>0</v>
      </c>
      <c r="D130" s="2"/>
      <c r="E130" s="2">
        <v>0</v>
      </c>
    </row>
    <row r="131" ht="20.1" hidden="1" customHeight="1" outlineLevel="2" spans="1:5">
      <c r="A131" s="2">
        <v>2011409</v>
      </c>
      <c r="B131" s="2" t="s">
        <v>680</v>
      </c>
      <c r="C131" s="2">
        <f t="shared" si="11"/>
        <v>0</v>
      </c>
      <c r="D131" s="2"/>
      <c r="E131" s="2">
        <v>0</v>
      </c>
    </row>
    <row r="132" ht="20.1" hidden="1" customHeight="1" outlineLevel="2" spans="1:5">
      <c r="A132" s="2">
        <v>2011410</v>
      </c>
      <c r="B132" s="2" t="s">
        <v>681</v>
      </c>
      <c r="C132" s="2">
        <f t="shared" si="11"/>
        <v>0</v>
      </c>
      <c r="D132" s="2"/>
      <c r="E132" s="2">
        <v>0</v>
      </c>
    </row>
    <row r="133" ht="20.1" hidden="1" customHeight="1" outlineLevel="2" spans="1:5">
      <c r="A133" s="2">
        <v>2011411</v>
      </c>
      <c r="B133" s="2" t="s">
        <v>682</v>
      </c>
      <c r="C133" s="2">
        <f t="shared" si="11"/>
        <v>0</v>
      </c>
      <c r="D133" s="2"/>
      <c r="E133" s="2">
        <v>0</v>
      </c>
    </row>
    <row r="134" ht="20.1" hidden="1" customHeight="1" outlineLevel="2" spans="1:5">
      <c r="A134" s="2">
        <v>2011450</v>
      </c>
      <c r="B134" s="2" t="s">
        <v>173</v>
      </c>
      <c r="C134" s="2">
        <f t="shared" si="11"/>
        <v>0</v>
      </c>
      <c r="D134" s="2"/>
      <c r="E134" s="2">
        <v>0</v>
      </c>
    </row>
    <row r="135" ht="20.1" hidden="1" customHeight="1" outlineLevel="2" spans="1:5">
      <c r="A135" s="2">
        <v>2011499</v>
      </c>
      <c r="B135" s="2" t="s">
        <v>683</v>
      </c>
      <c r="C135" s="2">
        <f t="shared" si="11"/>
        <v>0</v>
      </c>
      <c r="D135" s="2"/>
      <c r="E135" s="2">
        <v>0</v>
      </c>
    </row>
    <row r="136" ht="20.1" hidden="1" customHeight="1" outlineLevel="1" collapsed="1" spans="1:5">
      <c r="A136" s="2">
        <v>20123</v>
      </c>
      <c r="B136" s="2" t="s">
        <v>194</v>
      </c>
      <c r="C136" s="2">
        <f>SUM(C137:C142)</f>
        <v>105</v>
      </c>
      <c r="D136" s="2">
        <f>SUM(D137:D142)</f>
        <v>98</v>
      </c>
      <c r="E136" s="2">
        <v>7</v>
      </c>
    </row>
    <row r="137" ht="20.1" hidden="1" customHeight="1" outlineLevel="2" spans="1:5">
      <c r="A137" s="2">
        <v>2012301</v>
      </c>
      <c r="B137" s="2" t="s">
        <v>159</v>
      </c>
      <c r="C137" s="2">
        <f t="shared" ref="C137:C142" si="12">SUM(D137:E137)</f>
        <v>98</v>
      </c>
      <c r="D137" s="2">
        <v>98</v>
      </c>
      <c r="E137" s="2">
        <v>0</v>
      </c>
    </row>
    <row r="138" ht="20.1" hidden="1" customHeight="1" outlineLevel="2" spans="1:5">
      <c r="A138" s="2">
        <v>2012302</v>
      </c>
      <c r="B138" s="2" t="s">
        <v>160</v>
      </c>
      <c r="C138" s="2">
        <f t="shared" si="12"/>
        <v>7</v>
      </c>
      <c r="D138" s="2"/>
      <c r="E138" s="2">
        <v>7</v>
      </c>
    </row>
    <row r="139" ht="20.1" hidden="1" customHeight="1" outlineLevel="2" spans="1:5">
      <c r="A139" s="2">
        <v>2012303</v>
      </c>
      <c r="B139" s="2" t="s">
        <v>170</v>
      </c>
      <c r="C139" s="2">
        <f t="shared" si="12"/>
        <v>0</v>
      </c>
      <c r="D139" s="2"/>
      <c r="E139" s="2">
        <v>0</v>
      </c>
    </row>
    <row r="140" ht="20.1" hidden="1" customHeight="1" outlineLevel="2" spans="1:5">
      <c r="A140" s="2">
        <v>2012304</v>
      </c>
      <c r="B140" s="2" t="s">
        <v>195</v>
      </c>
      <c r="C140" s="2">
        <f t="shared" si="12"/>
        <v>0</v>
      </c>
      <c r="D140" s="2"/>
      <c r="E140" s="2">
        <v>0</v>
      </c>
    </row>
    <row r="141" ht="20.1" hidden="1" customHeight="1" outlineLevel="2" spans="1:5">
      <c r="A141" s="2">
        <v>2012350</v>
      </c>
      <c r="B141" s="2" t="s">
        <v>173</v>
      </c>
      <c r="C141" s="2">
        <f t="shared" si="12"/>
        <v>0</v>
      </c>
      <c r="D141" s="2"/>
      <c r="E141" s="2">
        <v>0</v>
      </c>
    </row>
    <row r="142" ht="20.1" hidden="1" customHeight="1" outlineLevel="2" spans="1:5">
      <c r="A142" s="2">
        <v>2012399</v>
      </c>
      <c r="B142" s="2" t="s">
        <v>196</v>
      </c>
      <c r="C142" s="2">
        <f t="shared" si="12"/>
        <v>0</v>
      </c>
      <c r="D142" s="2"/>
      <c r="E142" s="2">
        <v>0</v>
      </c>
    </row>
    <row r="143" ht="20.1" hidden="1" customHeight="1" outlineLevel="1" collapsed="1" spans="1:5">
      <c r="A143" s="2">
        <v>20125</v>
      </c>
      <c r="B143" s="2" t="s">
        <v>197</v>
      </c>
      <c r="C143" s="2">
        <f>SUM(C144:C150)</f>
        <v>40</v>
      </c>
      <c r="D143" s="2">
        <f>SUM(D144:D150)</f>
        <v>35</v>
      </c>
      <c r="E143" s="2">
        <v>5</v>
      </c>
    </row>
    <row r="144" ht="20.1" hidden="1" customHeight="1" outlineLevel="2" spans="1:5">
      <c r="A144" s="2">
        <v>2012501</v>
      </c>
      <c r="B144" s="2" t="s">
        <v>159</v>
      </c>
      <c r="C144" s="2">
        <f t="shared" ref="C144:C150" si="13">SUM(D144:E144)</f>
        <v>35</v>
      </c>
      <c r="D144" s="2">
        <v>35</v>
      </c>
      <c r="E144" s="2">
        <v>0</v>
      </c>
    </row>
    <row r="145" ht="20.1" hidden="1" customHeight="1" outlineLevel="2" spans="1:5">
      <c r="A145" s="2">
        <v>2012502</v>
      </c>
      <c r="B145" s="2" t="s">
        <v>160</v>
      </c>
      <c r="C145" s="2">
        <f t="shared" si="13"/>
        <v>5</v>
      </c>
      <c r="D145" s="2"/>
      <c r="E145" s="2">
        <v>5</v>
      </c>
    </row>
    <row r="146" ht="20.1" hidden="1" customHeight="1" outlineLevel="2" spans="1:5">
      <c r="A146" s="2">
        <v>2012503</v>
      </c>
      <c r="B146" s="2" t="s">
        <v>170</v>
      </c>
      <c r="C146" s="2">
        <f t="shared" si="13"/>
        <v>0</v>
      </c>
      <c r="D146" s="2"/>
      <c r="E146" s="2">
        <v>0</v>
      </c>
    </row>
    <row r="147" ht="20.1" hidden="1" customHeight="1" outlineLevel="2" spans="1:5">
      <c r="A147" s="2">
        <v>2012504</v>
      </c>
      <c r="B147" s="2" t="s">
        <v>684</v>
      </c>
      <c r="C147" s="2">
        <f t="shared" si="13"/>
        <v>0</v>
      </c>
      <c r="D147" s="2"/>
      <c r="E147" s="2">
        <v>0</v>
      </c>
    </row>
    <row r="148" ht="20.1" hidden="1" customHeight="1" outlineLevel="2" spans="1:5">
      <c r="A148" s="2">
        <v>2012505</v>
      </c>
      <c r="B148" s="2" t="s">
        <v>685</v>
      </c>
      <c r="C148" s="2">
        <f t="shared" si="13"/>
        <v>0</v>
      </c>
      <c r="D148" s="2"/>
      <c r="E148" s="2">
        <v>0</v>
      </c>
    </row>
    <row r="149" ht="20.1" hidden="1" customHeight="1" outlineLevel="2" spans="1:5">
      <c r="A149" s="2">
        <v>2012550</v>
      </c>
      <c r="B149" s="2" t="s">
        <v>173</v>
      </c>
      <c r="C149" s="2">
        <f t="shared" si="13"/>
        <v>0</v>
      </c>
      <c r="D149" s="2"/>
      <c r="E149" s="2">
        <v>0</v>
      </c>
    </row>
    <row r="150" ht="20.1" hidden="1" customHeight="1" outlineLevel="2" spans="1:5">
      <c r="A150" s="2">
        <v>2012599</v>
      </c>
      <c r="B150" s="2" t="s">
        <v>686</v>
      </c>
      <c r="C150" s="2">
        <f t="shared" si="13"/>
        <v>0</v>
      </c>
      <c r="D150" s="2"/>
      <c r="E150" s="2">
        <v>0</v>
      </c>
    </row>
    <row r="151" ht="20.1" hidden="1" customHeight="1" outlineLevel="1" collapsed="1" spans="1:5">
      <c r="A151" s="2">
        <v>20126</v>
      </c>
      <c r="B151" s="2" t="s">
        <v>198</v>
      </c>
      <c r="C151" s="2">
        <f>SUM(C152:C156)</f>
        <v>123</v>
      </c>
      <c r="D151" s="2">
        <f>SUM(D152:D156)</f>
        <v>95</v>
      </c>
      <c r="E151" s="2">
        <v>28</v>
      </c>
    </row>
    <row r="152" ht="20.1" hidden="1" customHeight="1" outlineLevel="2" spans="1:5">
      <c r="A152" s="2">
        <v>2012601</v>
      </c>
      <c r="B152" s="2" t="s">
        <v>159</v>
      </c>
      <c r="C152" s="2">
        <f t="shared" ref="C152:C156" si="14">SUM(D152:E152)</f>
        <v>95</v>
      </c>
      <c r="D152" s="2">
        <v>95</v>
      </c>
      <c r="E152" s="2">
        <v>0</v>
      </c>
    </row>
    <row r="153" ht="20.1" hidden="1" customHeight="1" outlineLevel="2" spans="1:5">
      <c r="A153" s="2">
        <v>2012602</v>
      </c>
      <c r="B153" s="2" t="s">
        <v>160</v>
      </c>
      <c r="C153" s="2">
        <f t="shared" si="14"/>
        <v>27</v>
      </c>
      <c r="D153" s="2"/>
      <c r="E153" s="2">
        <v>27</v>
      </c>
    </row>
    <row r="154" ht="20.1" hidden="1" customHeight="1" outlineLevel="2" spans="1:5">
      <c r="A154" s="2">
        <v>2012603</v>
      </c>
      <c r="B154" s="2" t="s">
        <v>170</v>
      </c>
      <c r="C154" s="2">
        <f t="shared" si="14"/>
        <v>0</v>
      </c>
      <c r="D154" s="2"/>
      <c r="E154" s="2">
        <v>0</v>
      </c>
    </row>
    <row r="155" ht="20.1" hidden="1" customHeight="1" outlineLevel="2" spans="1:5">
      <c r="A155" s="2">
        <v>2012604</v>
      </c>
      <c r="B155" s="2" t="s">
        <v>199</v>
      </c>
      <c r="C155" s="2">
        <f t="shared" si="14"/>
        <v>1</v>
      </c>
      <c r="D155" s="2"/>
      <c r="E155" s="2">
        <v>1</v>
      </c>
    </row>
    <row r="156" ht="20.1" hidden="1" customHeight="1" outlineLevel="2" spans="1:5">
      <c r="A156" s="2">
        <v>2012699</v>
      </c>
      <c r="B156" s="2" t="s">
        <v>687</v>
      </c>
      <c r="C156" s="2">
        <f t="shared" si="14"/>
        <v>0</v>
      </c>
      <c r="D156" s="2"/>
      <c r="E156" s="2">
        <v>0</v>
      </c>
    </row>
    <row r="157" ht="20.1" hidden="1" customHeight="1" outlineLevel="1" collapsed="1" spans="1:5">
      <c r="A157" s="2">
        <v>20128</v>
      </c>
      <c r="B157" s="2" t="s">
        <v>200</v>
      </c>
      <c r="C157" s="2">
        <f>SUM(C158:C163)</f>
        <v>35</v>
      </c>
      <c r="D157" s="2">
        <f>SUM(D158:D163)</f>
        <v>25</v>
      </c>
      <c r="E157" s="2">
        <v>10</v>
      </c>
    </row>
    <row r="158" ht="20.1" hidden="1" customHeight="1" outlineLevel="2" spans="1:5">
      <c r="A158" s="2">
        <v>2012801</v>
      </c>
      <c r="B158" s="2" t="s">
        <v>159</v>
      </c>
      <c r="C158" s="2">
        <f t="shared" ref="C158:C163" si="15">SUM(D158:E158)</f>
        <v>25</v>
      </c>
      <c r="D158" s="2">
        <v>25</v>
      </c>
      <c r="E158" s="2">
        <v>0</v>
      </c>
    </row>
    <row r="159" ht="20.1" hidden="1" customHeight="1" outlineLevel="2" spans="1:5">
      <c r="A159" s="2">
        <v>2012802</v>
      </c>
      <c r="B159" s="2" t="s">
        <v>160</v>
      </c>
      <c r="C159" s="2">
        <f t="shared" si="15"/>
        <v>10</v>
      </c>
      <c r="D159" s="2"/>
      <c r="E159" s="2">
        <v>10</v>
      </c>
    </row>
    <row r="160" ht="20.1" hidden="1" customHeight="1" outlineLevel="2" spans="1:5">
      <c r="A160" s="2">
        <v>2012803</v>
      </c>
      <c r="B160" s="2" t="s">
        <v>170</v>
      </c>
      <c r="C160" s="2">
        <f t="shared" si="15"/>
        <v>0</v>
      </c>
      <c r="D160" s="2"/>
      <c r="E160" s="2">
        <v>0</v>
      </c>
    </row>
    <row r="161" ht="20.1" hidden="1" customHeight="1" outlineLevel="2" spans="1:5">
      <c r="A161" s="2">
        <v>2012804</v>
      </c>
      <c r="B161" s="2" t="s">
        <v>642</v>
      </c>
      <c r="C161" s="2">
        <f t="shared" si="15"/>
        <v>0</v>
      </c>
      <c r="D161" s="2"/>
      <c r="E161" s="2">
        <v>0</v>
      </c>
    </row>
    <row r="162" ht="20.1" hidden="1" customHeight="1" outlineLevel="2" spans="1:5">
      <c r="A162" s="2">
        <v>2012850</v>
      </c>
      <c r="B162" s="2" t="s">
        <v>173</v>
      </c>
      <c r="C162" s="2">
        <f t="shared" si="15"/>
        <v>0</v>
      </c>
      <c r="D162" s="2"/>
      <c r="E162" s="2">
        <v>0</v>
      </c>
    </row>
    <row r="163" ht="20.1" hidden="1" customHeight="1" outlineLevel="2" spans="1:5">
      <c r="A163" s="2">
        <v>2012899</v>
      </c>
      <c r="B163" s="2" t="s">
        <v>688</v>
      </c>
      <c r="C163" s="2">
        <f t="shared" si="15"/>
        <v>0</v>
      </c>
      <c r="D163" s="2"/>
      <c r="E163" s="2">
        <v>0</v>
      </c>
    </row>
    <row r="164" ht="20.1" hidden="1" customHeight="1" outlineLevel="1" collapsed="1" spans="1:5">
      <c r="A164" s="2">
        <v>20129</v>
      </c>
      <c r="B164" s="2" t="s">
        <v>201</v>
      </c>
      <c r="C164" s="2">
        <f>SUM(C165:C170)</f>
        <v>225</v>
      </c>
      <c r="D164" s="2">
        <f>SUM(D165:D170)</f>
        <v>189</v>
      </c>
      <c r="E164" s="2">
        <v>36</v>
      </c>
    </row>
    <row r="165" ht="20.1" hidden="1" customHeight="1" outlineLevel="2" spans="1:5">
      <c r="A165" s="2">
        <v>2012901</v>
      </c>
      <c r="B165" s="2" t="s">
        <v>159</v>
      </c>
      <c r="C165" s="2">
        <f t="shared" ref="C165:C170" si="16">SUM(D165:E165)</f>
        <v>189</v>
      </c>
      <c r="D165" s="2">
        <v>189</v>
      </c>
      <c r="E165" s="2">
        <v>0</v>
      </c>
    </row>
    <row r="166" ht="20.1" hidden="1" customHeight="1" outlineLevel="2" spans="1:5">
      <c r="A166" s="2">
        <v>2012902</v>
      </c>
      <c r="B166" s="2" t="s">
        <v>160</v>
      </c>
      <c r="C166" s="2">
        <f t="shared" si="16"/>
        <v>36</v>
      </c>
      <c r="D166" s="2"/>
      <c r="E166" s="2">
        <v>36</v>
      </c>
    </row>
    <row r="167" ht="20.1" hidden="1" customHeight="1" outlineLevel="2" spans="1:5">
      <c r="A167" s="2">
        <v>2012903</v>
      </c>
      <c r="B167" s="2" t="s">
        <v>170</v>
      </c>
      <c r="C167" s="2">
        <f t="shared" si="16"/>
        <v>0</v>
      </c>
      <c r="D167" s="2"/>
      <c r="E167" s="2">
        <v>0</v>
      </c>
    </row>
    <row r="168" ht="20.1" hidden="1" customHeight="1" outlineLevel="2" spans="1:5">
      <c r="A168" s="2">
        <v>2012906</v>
      </c>
      <c r="B168" s="2" t="s">
        <v>689</v>
      </c>
      <c r="C168" s="2">
        <f t="shared" si="16"/>
        <v>0</v>
      </c>
      <c r="D168" s="2"/>
      <c r="E168" s="2">
        <v>0</v>
      </c>
    </row>
    <row r="169" ht="20.1" hidden="1" customHeight="1" outlineLevel="2" spans="1:5">
      <c r="A169" s="2">
        <v>2012950</v>
      </c>
      <c r="B169" s="2" t="s">
        <v>173</v>
      </c>
      <c r="C169" s="2">
        <f t="shared" si="16"/>
        <v>0</v>
      </c>
      <c r="D169" s="2"/>
      <c r="E169" s="2">
        <v>0</v>
      </c>
    </row>
    <row r="170" ht="20.1" hidden="1" customHeight="1" outlineLevel="2" spans="1:5">
      <c r="A170" s="2">
        <v>2012999</v>
      </c>
      <c r="B170" s="2" t="s">
        <v>202</v>
      </c>
      <c r="C170" s="2">
        <f t="shared" si="16"/>
        <v>0</v>
      </c>
      <c r="D170" s="2"/>
      <c r="E170" s="2">
        <v>0</v>
      </c>
    </row>
    <row r="171" ht="20.1" hidden="1" customHeight="1" outlineLevel="1" collapsed="1" spans="1:5">
      <c r="A171" s="2">
        <v>20131</v>
      </c>
      <c r="B171" s="2" t="s">
        <v>203</v>
      </c>
      <c r="C171" s="2">
        <f>SUM(C172:C177)</f>
        <v>501</v>
      </c>
      <c r="D171" s="2">
        <f>SUM(D172:D177)</f>
        <v>380</v>
      </c>
      <c r="E171" s="2">
        <v>121</v>
      </c>
    </row>
    <row r="172" ht="20.1" hidden="1" customHeight="1" outlineLevel="2" spans="1:5">
      <c r="A172" s="2">
        <v>2013101</v>
      </c>
      <c r="B172" s="2" t="s">
        <v>159</v>
      </c>
      <c r="C172" s="2">
        <f t="shared" ref="C172:C177" si="17">SUM(D172:E172)</f>
        <v>380</v>
      </c>
      <c r="D172" s="2">
        <v>380</v>
      </c>
      <c r="E172" s="2">
        <v>0</v>
      </c>
    </row>
    <row r="173" ht="20.1" hidden="1" customHeight="1" outlineLevel="2" spans="1:5">
      <c r="A173" s="2">
        <v>2013102</v>
      </c>
      <c r="B173" s="2" t="s">
        <v>160</v>
      </c>
      <c r="C173" s="2">
        <f t="shared" si="17"/>
        <v>121</v>
      </c>
      <c r="D173" s="2"/>
      <c r="E173" s="2">
        <v>121</v>
      </c>
    </row>
    <row r="174" ht="20.1" hidden="1" customHeight="1" outlineLevel="2" spans="1:5">
      <c r="A174" s="2">
        <v>2013103</v>
      </c>
      <c r="B174" s="2" t="s">
        <v>170</v>
      </c>
      <c r="C174" s="2">
        <f t="shared" si="17"/>
        <v>0</v>
      </c>
      <c r="D174" s="2"/>
      <c r="E174" s="2">
        <v>0</v>
      </c>
    </row>
    <row r="175" ht="20.1" hidden="1" customHeight="1" outlineLevel="2" spans="1:5">
      <c r="A175" s="2">
        <v>2013105</v>
      </c>
      <c r="B175" s="2" t="s">
        <v>690</v>
      </c>
      <c r="C175" s="2">
        <f t="shared" si="17"/>
        <v>0</v>
      </c>
      <c r="D175" s="2"/>
      <c r="E175" s="2">
        <v>0</v>
      </c>
    </row>
    <row r="176" ht="20.1" hidden="1" customHeight="1" outlineLevel="2" spans="1:5">
      <c r="A176" s="2">
        <v>2013150</v>
      </c>
      <c r="B176" s="2" t="s">
        <v>173</v>
      </c>
      <c r="C176" s="2">
        <f t="shared" si="17"/>
        <v>0</v>
      </c>
      <c r="D176" s="2"/>
      <c r="E176" s="2">
        <v>0</v>
      </c>
    </row>
    <row r="177" ht="20.1" hidden="1" customHeight="1" outlineLevel="2" spans="1:5">
      <c r="A177" s="2">
        <v>2013199</v>
      </c>
      <c r="B177" s="2" t="s">
        <v>691</v>
      </c>
      <c r="C177" s="2">
        <f t="shared" si="17"/>
        <v>0</v>
      </c>
      <c r="D177" s="2"/>
      <c r="E177" s="2">
        <v>0</v>
      </c>
    </row>
    <row r="178" ht="20.1" hidden="1" customHeight="1" outlineLevel="1" collapsed="1" spans="1:5">
      <c r="A178" s="2">
        <v>20132</v>
      </c>
      <c r="B178" s="2" t="s">
        <v>204</v>
      </c>
      <c r="C178" s="2">
        <f>SUM(C179:C184)</f>
        <v>1017</v>
      </c>
      <c r="D178" s="2">
        <f>SUM(D179:D184)</f>
        <v>579</v>
      </c>
      <c r="E178" s="2">
        <v>438</v>
      </c>
    </row>
    <row r="179" ht="20.1" hidden="1" customHeight="1" outlineLevel="2" spans="1:5">
      <c r="A179" s="2">
        <v>2013201</v>
      </c>
      <c r="B179" s="2" t="s">
        <v>159</v>
      </c>
      <c r="C179" s="2">
        <f t="shared" ref="C179:C184" si="18">SUM(D179:E179)</f>
        <v>579</v>
      </c>
      <c r="D179" s="2">
        <v>579</v>
      </c>
      <c r="E179" s="2">
        <v>0</v>
      </c>
    </row>
    <row r="180" ht="20.1" hidden="1" customHeight="1" outlineLevel="2" spans="1:5">
      <c r="A180" s="2">
        <v>2013202</v>
      </c>
      <c r="B180" s="2" t="s">
        <v>160</v>
      </c>
      <c r="C180" s="2">
        <f t="shared" si="18"/>
        <v>433</v>
      </c>
      <c r="D180" s="2"/>
      <c r="E180" s="2">
        <v>433</v>
      </c>
    </row>
    <row r="181" ht="20.1" hidden="1" customHeight="1" outlineLevel="2" spans="1:5">
      <c r="A181" s="2">
        <v>2013203</v>
      </c>
      <c r="B181" s="2" t="s">
        <v>170</v>
      </c>
      <c r="C181" s="2">
        <f t="shared" si="18"/>
        <v>0</v>
      </c>
      <c r="D181" s="2"/>
      <c r="E181" s="2">
        <v>0</v>
      </c>
    </row>
    <row r="182" ht="20.1" hidden="1" customHeight="1" outlineLevel="2" spans="1:5">
      <c r="A182" s="2">
        <v>2013204</v>
      </c>
      <c r="B182" s="2" t="s">
        <v>692</v>
      </c>
      <c r="C182" s="2">
        <f t="shared" si="18"/>
        <v>0</v>
      </c>
      <c r="D182" s="2"/>
      <c r="E182" s="2">
        <v>0</v>
      </c>
    </row>
    <row r="183" ht="20.1" hidden="1" customHeight="1" outlineLevel="2" spans="1:5">
      <c r="A183" s="2">
        <v>2013250</v>
      </c>
      <c r="B183" s="2" t="s">
        <v>173</v>
      </c>
      <c r="C183" s="2">
        <f t="shared" si="18"/>
        <v>0</v>
      </c>
      <c r="D183" s="2"/>
      <c r="E183" s="2">
        <v>0</v>
      </c>
    </row>
    <row r="184" ht="20.1" hidden="1" customHeight="1" outlineLevel="2" spans="1:5">
      <c r="A184" s="2">
        <v>2013299</v>
      </c>
      <c r="B184" s="2" t="s">
        <v>205</v>
      </c>
      <c r="C184" s="2">
        <f t="shared" si="18"/>
        <v>5</v>
      </c>
      <c r="D184" s="2"/>
      <c r="E184" s="2">
        <v>5</v>
      </c>
    </row>
    <row r="185" ht="20.1" hidden="1" customHeight="1" outlineLevel="1" collapsed="1" spans="1:5">
      <c r="A185" s="2">
        <v>20133</v>
      </c>
      <c r="B185" s="2" t="s">
        <v>206</v>
      </c>
      <c r="C185" s="2">
        <f>SUM(C186:C191)</f>
        <v>291</v>
      </c>
      <c r="D185" s="2">
        <f>SUM(D186:D191)</f>
        <v>208</v>
      </c>
      <c r="E185" s="2">
        <v>83</v>
      </c>
    </row>
    <row r="186" ht="20.1" hidden="1" customHeight="1" outlineLevel="2" spans="1:5">
      <c r="A186" s="2">
        <v>2013301</v>
      </c>
      <c r="B186" s="2" t="s">
        <v>159</v>
      </c>
      <c r="C186" s="2">
        <f t="shared" ref="C186:C191" si="19">SUM(D186:E186)</f>
        <v>191</v>
      </c>
      <c r="D186" s="2">
        <v>191</v>
      </c>
      <c r="E186" s="2">
        <v>0</v>
      </c>
    </row>
    <row r="187" ht="20.1" hidden="1" customHeight="1" outlineLevel="2" spans="1:5">
      <c r="A187" s="2">
        <v>2013302</v>
      </c>
      <c r="B187" s="2" t="s">
        <v>160</v>
      </c>
      <c r="C187" s="2">
        <f t="shared" si="19"/>
        <v>100</v>
      </c>
      <c r="D187" s="2">
        <v>17</v>
      </c>
      <c r="E187" s="2">
        <v>83</v>
      </c>
    </row>
    <row r="188" ht="20.1" hidden="1" customHeight="1" outlineLevel="2" spans="1:5">
      <c r="A188" s="2">
        <v>2013303</v>
      </c>
      <c r="B188" s="2" t="s">
        <v>170</v>
      </c>
      <c r="C188" s="2">
        <f t="shared" si="19"/>
        <v>0</v>
      </c>
      <c r="D188" s="2"/>
      <c r="E188" s="2">
        <v>0</v>
      </c>
    </row>
    <row r="189" ht="20.1" hidden="1" customHeight="1" outlineLevel="2" spans="1:5">
      <c r="A189" s="2">
        <v>2013304</v>
      </c>
      <c r="B189" s="2" t="s">
        <v>207</v>
      </c>
      <c r="C189" s="2">
        <f t="shared" si="19"/>
        <v>0</v>
      </c>
      <c r="D189" s="2"/>
      <c r="E189" s="2">
        <v>0</v>
      </c>
    </row>
    <row r="190" ht="20.1" hidden="1" customHeight="1" outlineLevel="2" spans="1:5">
      <c r="A190" s="2">
        <v>2013350</v>
      </c>
      <c r="B190" s="2" t="s">
        <v>173</v>
      </c>
      <c r="C190" s="2">
        <f t="shared" si="19"/>
        <v>0</v>
      </c>
      <c r="D190" s="2"/>
      <c r="E190" s="2">
        <v>0</v>
      </c>
    </row>
    <row r="191" ht="20.1" hidden="1" customHeight="1" outlineLevel="2" spans="1:5">
      <c r="A191" s="2">
        <v>2013399</v>
      </c>
      <c r="B191" s="2" t="s">
        <v>208</v>
      </c>
      <c r="C191" s="2">
        <f t="shared" si="19"/>
        <v>0</v>
      </c>
      <c r="D191" s="2"/>
      <c r="E191" s="2">
        <v>0</v>
      </c>
    </row>
    <row r="192" ht="20.1" hidden="1" customHeight="1" outlineLevel="1" collapsed="1" spans="1:5">
      <c r="A192" s="2">
        <v>20134</v>
      </c>
      <c r="B192" s="2" t="s">
        <v>209</v>
      </c>
      <c r="C192" s="2">
        <f>SUM(C193:C199)</f>
        <v>151</v>
      </c>
      <c r="D192" s="2">
        <f>SUM(D193:D199)</f>
        <v>104</v>
      </c>
      <c r="E192" s="2">
        <v>47</v>
      </c>
    </row>
    <row r="193" ht="20.1" hidden="1" customHeight="1" outlineLevel="2" spans="1:5">
      <c r="A193" s="2">
        <v>2013401</v>
      </c>
      <c r="B193" s="2" t="s">
        <v>159</v>
      </c>
      <c r="C193" s="2">
        <f t="shared" ref="C193:C199" si="20">SUM(D193:E193)</f>
        <v>104</v>
      </c>
      <c r="D193" s="2">
        <v>104</v>
      </c>
      <c r="E193" s="2">
        <v>0</v>
      </c>
    </row>
    <row r="194" ht="20.1" hidden="1" customHeight="1" outlineLevel="2" spans="1:5">
      <c r="A194" s="2">
        <v>2013402</v>
      </c>
      <c r="B194" s="2" t="s">
        <v>160</v>
      </c>
      <c r="C194" s="2">
        <f t="shared" si="20"/>
        <v>35</v>
      </c>
      <c r="D194" s="2"/>
      <c r="E194" s="2">
        <v>35</v>
      </c>
    </row>
    <row r="195" ht="20.1" hidden="1" customHeight="1" outlineLevel="2" spans="1:5">
      <c r="A195" s="2">
        <v>2013403</v>
      </c>
      <c r="B195" s="2" t="s">
        <v>170</v>
      </c>
      <c r="C195" s="2">
        <f t="shared" si="20"/>
        <v>0</v>
      </c>
      <c r="D195" s="2"/>
      <c r="E195" s="2">
        <v>0</v>
      </c>
    </row>
    <row r="196" ht="20.1" hidden="1" customHeight="1" outlineLevel="2" spans="1:5">
      <c r="A196" s="2">
        <v>2013404</v>
      </c>
      <c r="B196" s="2" t="s">
        <v>210</v>
      </c>
      <c r="C196" s="2">
        <f t="shared" si="20"/>
        <v>0</v>
      </c>
      <c r="D196" s="2"/>
      <c r="E196" s="2">
        <v>0</v>
      </c>
    </row>
    <row r="197" ht="20.1" hidden="1" customHeight="1" outlineLevel="2" spans="1:5">
      <c r="A197" s="2">
        <v>2013405</v>
      </c>
      <c r="B197" s="2" t="s">
        <v>211</v>
      </c>
      <c r="C197" s="2">
        <f t="shared" si="20"/>
        <v>0</v>
      </c>
      <c r="D197" s="2"/>
      <c r="E197" s="2">
        <v>0</v>
      </c>
    </row>
    <row r="198" ht="20.1" hidden="1" customHeight="1" outlineLevel="2" spans="1:5">
      <c r="A198" s="2">
        <v>2013450</v>
      </c>
      <c r="B198" s="2" t="s">
        <v>173</v>
      </c>
      <c r="C198" s="2">
        <f t="shared" si="20"/>
        <v>0</v>
      </c>
      <c r="D198" s="2"/>
      <c r="E198" s="2">
        <v>0</v>
      </c>
    </row>
    <row r="199" ht="20.1" hidden="1" customHeight="1" outlineLevel="2" spans="1:5">
      <c r="A199" s="2">
        <v>2013499</v>
      </c>
      <c r="B199" s="2" t="s">
        <v>212</v>
      </c>
      <c r="C199" s="2">
        <f t="shared" si="20"/>
        <v>12</v>
      </c>
      <c r="D199" s="2"/>
      <c r="E199" s="2">
        <v>12</v>
      </c>
    </row>
    <row r="200" ht="20.1" hidden="1" customHeight="1" outlineLevel="1" collapsed="1" spans="1:5">
      <c r="A200" s="2">
        <v>20135</v>
      </c>
      <c r="B200" s="2" t="s">
        <v>693</v>
      </c>
      <c r="C200" s="2">
        <f>SUM(C201:C205)</f>
        <v>0</v>
      </c>
      <c r="D200" s="2">
        <f>SUM(D201:D205)</f>
        <v>0</v>
      </c>
      <c r="E200" s="2">
        <v>0</v>
      </c>
    </row>
    <row r="201" ht="20.1" hidden="1" customHeight="1" outlineLevel="2" spans="1:5">
      <c r="A201" s="2">
        <v>2013501</v>
      </c>
      <c r="B201" s="2" t="s">
        <v>159</v>
      </c>
      <c r="C201" s="2">
        <f t="shared" ref="C201:C205" si="21">SUM(D201:E201)</f>
        <v>0</v>
      </c>
      <c r="D201" s="2"/>
      <c r="E201" s="2">
        <v>0</v>
      </c>
    </row>
    <row r="202" ht="20.1" hidden="1" customHeight="1" outlineLevel="2" spans="1:5">
      <c r="A202" s="2">
        <v>2013502</v>
      </c>
      <c r="B202" s="2" t="s">
        <v>160</v>
      </c>
      <c r="C202" s="2">
        <f t="shared" si="21"/>
        <v>0</v>
      </c>
      <c r="D202" s="2"/>
      <c r="E202" s="2">
        <v>0</v>
      </c>
    </row>
    <row r="203" ht="20.1" hidden="1" customHeight="1" outlineLevel="2" spans="1:5">
      <c r="A203" s="2">
        <v>2013503</v>
      </c>
      <c r="B203" s="2" t="s">
        <v>170</v>
      </c>
      <c r="C203" s="2">
        <f t="shared" si="21"/>
        <v>0</v>
      </c>
      <c r="D203" s="2"/>
      <c r="E203" s="2">
        <v>0</v>
      </c>
    </row>
    <row r="204" ht="20.1" hidden="1" customHeight="1" outlineLevel="2" spans="1:5">
      <c r="A204" s="2">
        <v>2013550</v>
      </c>
      <c r="B204" s="2" t="s">
        <v>173</v>
      </c>
      <c r="C204" s="2">
        <f t="shared" si="21"/>
        <v>0</v>
      </c>
      <c r="D204" s="2"/>
      <c r="E204" s="2">
        <v>0</v>
      </c>
    </row>
    <row r="205" ht="20.1" hidden="1" customHeight="1" outlineLevel="2" spans="1:5">
      <c r="A205" s="2">
        <v>2013599</v>
      </c>
      <c r="B205" s="2" t="s">
        <v>694</v>
      </c>
      <c r="C205" s="2">
        <f t="shared" si="21"/>
        <v>0</v>
      </c>
      <c r="D205" s="2"/>
      <c r="E205" s="2">
        <v>0</v>
      </c>
    </row>
    <row r="206" ht="20.1" hidden="1" customHeight="1" outlineLevel="1" collapsed="1" spans="1:5">
      <c r="A206" s="2">
        <v>20136</v>
      </c>
      <c r="B206" s="2" t="s">
        <v>213</v>
      </c>
      <c r="C206" s="2">
        <f>SUM(C207:C211)</f>
        <v>566</v>
      </c>
      <c r="D206" s="2">
        <f>SUM(D207:D211)</f>
        <v>356</v>
      </c>
      <c r="E206" s="2">
        <v>210</v>
      </c>
    </row>
    <row r="207" ht="20.1" hidden="1" customHeight="1" outlineLevel="2" spans="1:5">
      <c r="A207" s="2">
        <v>2013601</v>
      </c>
      <c r="B207" s="2" t="s">
        <v>159</v>
      </c>
      <c r="C207" s="2">
        <f t="shared" ref="C207:C211" si="22">SUM(D207:E207)</f>
        <v>356</v>
      </c>
      <c r="D207" s="2">
        <v>356</v>
      </c>
      <c r="E207" s="2">
        <v>0</v>
      </c>
    </row>
    <row r="208" ht="20.1" hidden="1" customHeight="1" outlineLevel="2" spans="1:5">
      <c r="A208" s="2">
        <v>2013602</v>
      </c>
      <c r="B208" s="2" t="s">
        <v>160</v>
      </c>
      <c r="C208" s="2">
        <f t="shared" si="22"/>
        <v>210</v>
      </c>
      <c r="D208" s="2"/>
      <c r="E208" s="2">
        <v>210</v>
      </c>
    </row>
    <row r="209" ht="20.1" hidden="1" customHeight="1" outlineLevel="2" spans="1:5">
      <c r="A209" s="2">
        <v>2013603</v>
      </c>
      <c r="B209" s="2" t="s">
        <v>170</v>
      </c>
      <c r="C209" s="2">
        <f t="shared" si="22"/>
        <v>0</v>
      </c>
      <c r="D209" s="2"/>
      <c r="E209" s="2">
        <v>0</v>
      </c>
    </row>
    <row r="210" ht="20.1" hidden="1" customHeight="1" outlineLevel="2" spans="1:5">
      <c r="A210" s="2">
        <v>2013650</v>
      </c>
      <c r="B210" s="2" t="s">
        <v>173</v>
      </c>
      <c r="C210" s="2">
        <f t="shared" si="22"/>
        <v>0</v>
      </c>
      <c r="D210" s="2"/>
      <c r="E210" s="2">
        <v>0</v>
      </c>
    </row>
    <row r="211" ht="20.1" hidden="1" customHeight="1" outlineLevel="2" spans="1:5">
      <c r="A211" s="2">
        <v>2013699</v>
      </c>
      <c r="B211" s="2" t="s">
        <v>695</v>
      </c>
      <c r="C211" s="2">
        <f t="shared" si="22"/>
        <v>0</v>
      </c>
      <c r="D211" s="2"/>
      <c r="E211" s="2">
        <v>0</v>
      </c>
    </row>
    <row r="212" ht="20.1" hidden="1" customHeight="1" outlineLevel="1" collapsed="1" spans="1:5">
      <c r="A212" s="2">
        <v>20137</v>
      </c>
      <c r="B212" s="2" t="s">
        <v>696</v>
      </c>
      <c r="C212" s="2">
        <f>SUM(C213:C218)</f>
        <v>0</v>
      </c>
      <c r="D212" s="2">
        <f>SUM(D213:D218)</f>
        <v>0</v>
      </c>
      <c r="E212" s="2">
        <v>0</v>
      </c>
    </row>
    <row r="213" ht="20.1" hidden="1" customHeight="1" outlineLevel="2" spans="1:5">
      <c r="A213" s="2">
        <v>2013701</v>
      </c>
      <c r="B213" s="2" t="s">
        <v>159</v>
      </c>
      <c r="C213" s="2">
        <f t="shared" ref="C213:C218" si="23">SUM(D213:E213)</f>
        <v>0</v>
      </c>
      <c r="D213" s="2"/>
      <c r="E213" s="2">
        <v>0</v>
      </c>
    </row>
    <row r="214" ht="20.1" hidden="1" customHeight="1" outlineLevel="2" spans="1:5">
      <c r="A214" s="2">
        <v>2013702</v>
      </c>
      <c r="B214" s="2" t="s">
        <v>160</v>
      </c>
      <c r="C214" s="2">
        <f t="shared" si="23"/>
        <v>0</v>
      </c>
      <c r="D214" s="2"/>
      <c r="E214" s="2">
        <v>0</v>
      </c>
    </row>
    <row r="215" ht="20.1" hidden="1" customHeight="1" outlineLevel="2" spans="1:5">
      <c r="A215" s="2">
        <v>2013703</v>
      </c>
      <c r="B215" s="2" t="s">
        <v>170</v>
      </c>
      <c r="C215" s="2">
        <f t="shared" si="23"/>
        <v>0</v>
      </c>
      <c r="D215" s="2"/>
      <c r="E215" s="2">
        <v>0</v>
      </c>
    </row>
    <row r="216" ht="20.1" hidden="1" customHeight="1" outlineLevel="2" spans="1:5">
      <c r="A216" s="2">
        <v>2013704</v>
      </c>
      <c r="B216" s="2" t="s">
        <v>697</v>
      </c>
      <c r="C216" s="2">
        <f t="shared" si="23"/>
        <v>0</v>
      </c>
      <c r="D216" s="2"/>
      <c r="E216" s="2">
        <v>0</v>
      </c>
    </row>
    <row r="217" ht="20.1" hidden="1" customHeight="1" outlineLevel="2" spans="1:5">
      <c r="A217" s="2">
        <v>2013750</v>
      </c>
      <c r="B217" s="2" t="s">
        <v>173</v>
      </c>
      <c r="C217" s="2">
        <f t="shared" si="23"/>
        <v>0</v>
      </c>
      <c r="D217" s="2"/>
      <c r="E217" s="2">
        <v>0</v>
      </c>
    </row>
    <row r="218" ht="20.1" hidden="1" customHeight="1" outlineLevel="2" spans="1:5">
      <c r="A218" s="2">
        <v>2013799</v>
      </c>
      <c r="B218" s="2" t="s">
        <v>698</v>
      </c>
      <c r="C218" s="2">
        <f t="shared" si="23"/>
        <v>0</v>
      </c>
      <c r="D218" s="2"/>
      <c r="E218" s="2">
        <v>0</v>
      </c>
    </row>
    <row r="219" ht="20.1" hidden="1" customHeight="1" outlineLevel="1" collapsed="1" spans="1:5">
      <c r="A219" s="2">
        <v>20138</v>
      </c>
      <c r="B219" s="2" t="s">
        <v>214</v>
      </c>
      <c r="C219" s="2">
        <f>SUM(C220:C233)</f>
        <v>1897</v>
      </c>
      <c r="D219" s="2">
        <f>SUM(D220:D233)</f>
        <v>1682</v>
      </c>
      <c r="E219" s="2">
        <v>215</v>
      </c>
    </row>
    <row r="220" ht="20.1" hidden="1" customHeight="1" outlineLevel="2" spans="1:5">
      <c r="A220" s="2">
        <v>2013801</v>
      </c>
      <c r="B220" s="2" t="s">
        <v>159</v>
      </c>
      <c r="C220" s="2">
        <f t="shared" ref="C220:C233" si="24">SUM(D220:E220)</f>
        <v>1682</v>
      </c>
      <c r="D220" s="2">
        <v>1682</v>
      </c>
      <c r="E220" s="2">
        <v>0</v>
      </c>
    </row>
    <row r="221" ht="20.1" hidden="1" customHeight="1" outlineLevel="2" spans="1:5">
      <c r="A221" s="2">
        <v>2013802</v>
      </c>
      <c r="B221" s="2" t="s">
        <v>160</v>
      </c>
      <c r="C221" s="2">
        <f t="shared" si="24"/>
        <v>176</v>
      </c>
      <c r="D221" s="2"/>
      <c r="E221" s="2">
        <v>176</v>
      </c>
    </row>
    <row r="222" ht="20.1" hidden="1" customHeight="1" outlineLevel="2" spans="1:5">
      <c r="A222" s="2">
        <v>2013803</v>
      </c>
      <c r="B222" s="2" t="s">
        <v>170</v>
      </c>
      <c r="C222" s="2">
        <f t="shared" si="24"/>
        <v>0</v>
      </c>
      <c r="D222" s="2"/>
      <c r="E222" s="2">
        <v>0</v>
      </c>
    </row>
    <row r="223" ht="20.1" hidden="1" customHeight="1" outlineLevel="2" spans="1:5">
      <c r="A223" s="2">
        <v>2013804</v>
      </c>
      <c r="B223" s="2" t="s">
        <v>215</v>
      </c>
      <c r="C223" s="2">
        <f t="shared" si="24"/>
        <v>0</v>
      </c>
      <c r="D223" s="2"/>
      <c r="E223" s="2">
        <v>0</v>
      </c>
    </row>
    <row r="224" ht="20.1" hidden="1" customHeight="1" outlineLevel="2" spans="1:5">
      <c r="A224" s="2">
        <v>2013805</v>
      </c>
      <c r="B224" s="2" t="s">
        <v>216</v>
      </c>
      <c r="C224" s="2">
        <f t="shared" si="24"/>
        <v>29</v>
      </c>
      <c r="D224" s="2"/>
      <c r="E224" s="2">
        <v>29</v>
      </c>
    </row>
    <row r="225" ht="20.1" hidden="1" customHeight="1" outlineLevel="2" spans="1:5">
      <c r="A225" s="2">
        <v>2013808</v>
      </c>
      <c r="B225" s="2" t="s">
        <v>187</v>
      </c>
      <c r="C225" s="2">
        <f t="shared" si="24"/>
        <v>0</v>
      </c>
      <c r="D225" s="2"/>
      <c r="E225" s="2">
        <v>0</v>
      </c>
    </row>
    <row r="226" ht="20.1" hidden="1" customHeight="1" outlineLevel="2" spans="1:5">
      <c r="A226" s="2">
        <v>2013810</v>
      </c>
      <c r="B226" s="2" t="s">
        <v>699</v>
      </c>
      <c r="C226" s="2">
        <f t="shared" si="24"/>
        <v>0</v>
      </c>
      <c r="D226" s="2"/>
      <c r="E226" s="2">
        <v>0</v>
      </c>
    </row>
    <row r="227" ht="20.1" hidden="1" customHeight="1" outlineLevel="2" spans="1:5">
      <c r="A227" s="2">
        <v>2013812</v>
      </c>
      <c r="B227" s="2" t="s">
        <v>700</v>
      </c>
      <c r="C227" s="2">
        <f t="shared" si="24"/>
        <v>0</v>
      </c>
      <c r="D227" s="2"/>
      <c r="E227" s="2">
        <v>0</v>
      </c>
    </row>
    <row r="228" ht="20.1" hidden="1" customHeight="1" outlineLevel="2" spans="1:5">
      <c r="A228" s="2">
        <v>2013813</v>
      </c>
      <c r="B228" s="2" t="s">
        <v>701</v>
      </c>
      <c r="C228" s="2">
        <f t="shared" si="24"/>
        <v>0</v>
      </c>
      <c r="D228" s="2"/>
      <c r="E228" s="2">
        <v>0</v>
      </c>
    </row>
    <row r="229" ht="20.1" hidden="1" customHeight="1" outlineLevel="2" spans="1:5">
      <c r="A229" s="2">
        <v>2013814</v>
      </c>
      <c r="B229" s="2" t="s">
        <v>702</v>
      </c>
      <c r="C229" s="2">
        <f t="shared" si="24"/>
        <v>0</v>
      </c>
      <c r="D229" s="2"/>
      <c r="E229" s="2">
        <v>0</v>
      </c>
    </row>
    <row r="230" ht="20.1" hidden="1" customHeight="1" outlineLevel="2" spans="1:5">
      <c r="A230" s="2">
        <v>2013815</v>
      </c>
      <c r="B230" s="2" t="s">
        <v>217</v>
      </c>
      <c r="C230" s="2">
        <f t="shared" si="24"/>
        <v>0</v>
      </c>
      <c r="D230" s="2"/>
      <c r="E230" s="2">
        <v>0</v>
      </c>
    </row>
    <row r="231" ht="20.1" hidden="1" customHeight="1" outlineLevel="2" spans="1:5">
      <c r="A231" s="2">
        <v>2013816</v>
      </c>
      <c r="B231" s="2" t="s">
        <v>218</v>
      </c>
      <c r="C231" s="2">
        <f t="shared" si="24"/>
        <v>10</v>
      </c>
      <c r="D231" s="2"/>
      <c r="E231" s="2">
        <v>10</v>
      </c>
    </row>
    <row r="232" ht="20.1" hidden="1" customHeight="1" outlineLevel="2" spans="1:5">
      <c r="A232" s="2">
        <v>2013850</v>
      </c>
      <c r="B232" s="2" t="s">
        <v>173</v>
      </c>
      <c r="C232" s="2">
        <f t="shared" si="24"/>
        <v>0</v>
      </c>
      <c r="D232" s="2"/>
      <c r="E232" s="2">
        <v>0</v>
      </c>
    </row>
    <row r="233" ht="20.1" hidden="1" customHeight="1" outlineLevel="2" spans="1:5">
      <c r="A233" s="2">
        <v>2013899</v>
      </c>
      <c r="B233" s="2" t="s">
        <v>219</v>
      </c>
      <c r="C233" s="2">
        <f t="shared" si="24"/>
        <v>0</v>
      </c>
      <c r="D233" s="2"/>
      <c r="E233" s="2">
        <v>0</v>
      </c>
    </row>
    <row r="234" ht="20.1" hidden="1" customHeight="1" outlineLevel="1" collapsed="1" spans="1:5">
      <c r="A234" s="2">
        <v>20140</v>
      </c>
      <c r="B234" s="2" t="s">
        <v>220</v>
      </c>
      <c r="C234" s="2">
        <f>SUM(C235:C237)</f>
        <v>120</v>
      </c>
      <c r="D234" s="2">
        <f>SUM(D235:D237)</f>
        <v>112</v>
      </c>
      <c r="E234" s="2">
        <v>8</v>
      </c>
    </row>
    <row r="235" ht="20.1" hidden="1" customHeight="1" outlineLevel="2" spans="1:5">
      <c r="A235" s="2">
        <v>2014001</v>
      </c>
      <c r="B235" s="2" t="s">
        <v>159</v>
      </c>
      <c r="C235" s="2">
        <f t="shared" ref="C235:C237" si="25">SUM(D235:E235)</f>
        <v>112</v>
      </c>
      <c r="D235" s="2">
        <v>112</v>
      </c>
      <c r="E235" s="2">
        <v>0</v>
      </c>
    </row>
    <row r="236" ht="20.1" hidden="1" customHeight="1" outlineLevel="2" spans="1:5">
      <c r="A236" s="2">
        <v>2014002</v>
      </c>
      <c r="B236" s="2" t="s">
        <v>160</v>
      </c>
      <c r="C236" s="2">
        <f t="shared" si="25"/>
        <v>1</v>
      </c>
      <c r="D236" s="2"/>
      <c r="E236" s="2">
        <v>1</v>
      </c>
    </row>
    <row r="237" ht="20.1" hidden="1" customHeight="1" outlineLevel="2" spans="1:5">
      <c r="A237" s="2">
        <v>2014004</v>
      </c>
      <c r="B237" s="2" t="s">
        <v>221</v>
      </c>
      <c r="C237" s="2">
        <f t="shared" si="25"/>
        <v>7</v>
      </c>
      <c r="D237" s="2"/>
      <c r="E237" s="2">
        <v>7</v>
      </c>
    </row>
    <row r="238" ht="20.1" hidden="1" customHeight="1" outlineLevel="1" collapsed="1" spans="1:5">
      <c r="A238" s="2">
        <v>20199</v>
      </c>
      <c r="B238" s="2" t="s">
        <v>222</v>
      </c>
      <c r="C238" s="2">
        <f>SUM(C239:C240)</f>
        <v>1</v>
      </c>
      <c r="D238" s="2">
        <f>SUM(D239:D240)</f>
        <v>0</v>
      </c>
      <c r="E238" s="2">
        <v>1</v>
      </c>
    </row>
    <row r="239" ht="20.1" hidden="1" customHeight="1" outlineLevel="2" spans="1:5">
      <c r="A239" s="2">
        <v>2019901</v>
      </c>
      <c r="B239" s="2" t="s">
        <v>703</v>
      </c>
      <c r="C239" s="2">
        <f>SUM(D239:E239)</f>
        <v>0</v>
      </c>
      <c r="D239" s="2"/>
      <c r="E239" s="2">
        <v>0</v>
      </c>
    </row>
    <row r="240" ht="20.1" hidden="1" customHeight="1" outlineLevel="2" spans="1:5">
      <c r="A240" s="2">
        <v>2019999</v>
      </c>
      <c r="B240" s="2" t="s">
        <v>223</v>
      </c>
      <c r="C240" s="2">
        <f>SUM(D240:E240)</f>
        <v>1</v>
      </c>
      <c r="D240" s="2"/>
      <c r="E240" s="2">
        <v>1</v>
      </c>
    </row>
    <row r="241" ht="23.1" customHeight="1" collapsed="1" spans="1:5">
      <c r="A241" s="2">
        <v>202</v>
      </c>
      <c r="B241" s="2" t="s">
        <v>224</v>
      </c>
      <c r="C241" s="2">
        <f>SUM(C242:C250)</f>
        <v>0</v>
      </c>
      <c r="D241" s="2">
        <f>SUM(D242:D250)</f>
        <v>0</v>
      </c>
      <c r="E241" s="2">
        <v>0</v>
      </c>
    </row>
    <row r="242" ht="20.1" hidden="1" customHeight="1" outlineLevel="1" spans="1:5">
      <c r="A242" s="2">
        <v>20201</v>
      </c>
      <c r="B242" s="2" t="s">
        <v>704</v>
      </c>
      <c r="C242" s="2">
        <f t="shared" ref="C242:C250" si="26">SUM(D242:E242)</f>
        <v>0</v>
      </c>
      <c r="D242" s="2"/>
      <c r="E242" s="2">
        <v>0</v>
      </c>
    </row>
    <row r="243" ht="20.1" hidden="1" customHeight="1" outlineLevel="1" spans="1:5">
      <c r="A243" s="2">
        <v>20202</v>
      </c>
      <c r="B243" s="2" t="s">
        <v>705</v>
      </c>
      <c r="C243" s="2">
        <f t="shared" si="26"/>
        <v>0</v>
      </c>
      <c r="D243" s="2"/>
      <c r="E243" s="2">
        <v>0</v>
      </c>
    </row>
    <row r="244" ht="20.1" hidden="1" customHeight="1" outlineLevel="1" spans="1:5">
      <c r="A244" s="2">
        <v>20203</v>
      </c>
      <c r="B244" s="2" t="s">
        <v>706</v>
      </c>
      <c r="C244" s="2">
        <f t="shared" si="26"/>
        <v>0</v>
      </c>
      <c r="D244" s="2"/>
      <c r="E244" s="2">
        <v>0</v>
      </c>
    </row>
    <row r="245" ht="20.1" hidden="1" customHeight="1" outlineLevel="1" spans="1:5">
      <c r="A245" s="2">
        <v>20204</v>
      </c>
      <c r="B245" s="2" t="s">
        <v>707</v>
      </c>
      <c r="C245" s="2">
        <f t="shared" si="26"/>
        <v>0</v>
      </c>
      <c r="D245" s="2"/>
      <c r="E245" s="2">
        <v>0</v>
      </c>
    </row>
    <row r="246" ht="20.1" hidden="1" customHeight="1" outlineLevel="1" spans="1:5">
      <c r="A246" s="2">
        <v>20205</v>
      </c>
      <c r="B246" s="2" t="s">
        <v>708</v>
      </c>
      <c r="C246" s="2">
        <f t="shared" si="26"/>
        <v>0</v>
      </c>
      <c r="D246" s="2"/>
      <c r="E246" s="2">
        <v>0</v>
      </c>
    </row>
    <row r="247" ht="20.1" hidden="1" customHeight="1" outlineLevel="1" spans="1:5">
      <c r="A247" s="2">
        <v>20206</v>
      </c>
      <c r="B247" s="2" t="s">
        <v>709</v>
      </c>
      <c r="C247" s="2">
        <f t="shared" si="26"/>
        <v>0</v>
      </c>
      <c r="D247" s="2"/>
      <c r="E247" s="2">
        <v>0</v>
      </c>
    </row>
    <row r="248" ht="20.1" hidden="1" customHeight="1" outlineLevel="1" spans="1:5">
      <c r="A248" s="2">
        <v>20207</v>
      </c>
      <c r="B248" s="2" t="s">
        <v>710</v>
      </c>
      <c r="C248" s="2">
        <f t="shared" si="26"/>
        <v>0</v>
      </c>
      <c r="D248" s="2"/>
      <c r="E248" s="2">
        <v>0</v>
      </c>
    </row>
    <row r="249" ht="20.1" hidden="1" customHeight="1" outlineLevel="1" spans="1:5">
      <c r="A249" s="2">
        <v>20208</v>
      </c>
      <c r="B249" s="2" t="s">
        <v>711</v>
      </c>
      <c r="C249" s="2">
        <f t="shared" si="26"/>
        <v>0</v>
      </c>
      <c r="D249" s="2"/>
      <c r="E249" s="2">
        <v>0</v>
      </c>
    </row>
    <row r="250" ht="20.1" hidden="1" customHeight="1" outlineLevel="1" spans="1:5">
      <c r="A250" s="2">
        <v>20299</v>
      </c>
      <c r="B250" s="2" t="s">
        <v>712</v>
      </c>
      <c r="C250" s="2">
        <f t="shared" si="26"/>
        <v>0</v>
      </c>
      <c r="D250" s="2"/>
      <c r="E250" s="2">
        <v>0</v>
      </c>
    </row>
    <row r="251" ht="20.1" customHeight="1" collapsed="1" spans="1:5">
      <c r="A251" s="2">
        <v>203</v>
      </c>
      <c r="B251" s="2" t="s">
        <v>225</v>
      </c>
      <c r="C251" s="2">
        <f>SUM(C252:C258,C266)</f>
        <v>268</v>
      </c>
      <c r="D251" s="2">
        <f>SUM(D252:D258,D266)</f>
        <v>112</v>
      </c>
      <c r="E251" s="2">
        <v>156</v>
      </c>
    </row>
    <row r="252" ht="20.1" hidden="1" customHeight="1" outlineLevel="1" collapsed="1" spans="1:5">
      <c r="A252" s="2">
        <v>20301</v>
      </c>
      <c r="B252" s="2" t="s">
        <v>713</v>
      </c>
      <c r="C252" s="2">
        <f t="shared" ref="C252:C257" si="27">SUM(D252:E252)</f>
        <v>0</v>
      </c>
      <c r="D252" s="2"/>
      <c r="E252" s="2">
        <v>0</v>
      </c>
    </row>
    <row r="253" ht="20.1" hidden="1" customHeight="1" outlineLevel="2" spans="1:5">
      <c r="A253" s="2">
        <v>2030101</v>
      </c>
      <c r="B253" s="2" t="s">
        <v>714</v>
      </c>
      <c r="C253" s="2">
        <f t="shared" si="27"/>
        <v>0</v>
      </c>
      <c r="D253" s="2"/>
      <c r="E253" s="2">
        <v>0</v>
      </c>
    </row>
    <row r="254" ht="20.1" hidden="1" customHeight="1" outlineLevel="2" spans="1:5">
      <c r="A254" s="2">
        <v>2030102</v>
      </c>
      <c r="B254" s="2" t="s">
        <v>715</v>
      </c>
      <c r="C254" s="2">
        <f t="shared" si="27"/>
        <v>0</v>
      </c>
      <c r="D254" s="2"/>
      <c r="E254" s="2">
        <v>0</v>
      </c>
    </row>
    <row r="255" ht="20.1" hidden="1" customHeight="1" outlineLevel="2" spans="1:5">
      <c r="A255" s="2">
        <v>2030199</v>
      </c>
      <c r="B255" s="2" t="s">
        <v>716</v>
      </c>
      <c r="C255" s="2">
        <f t="shared" si="27"/>
        <v>0</v>
      </c>
      <c r="D255" s="2"/>
      <c r="E255" s="2">
        <v>0</v>
      </c>
    </row>
    <row r="256" ht="19.5" hidden="1" customHeight="1" outlineLevel="1" spans="1:5">
      <c r="A256" s="2">
        <v>20304</v>
      </c>
      <c r="B256" s="2" t="s">
        <v>717</v>
      </c>
      <c r="C256" s="2">
        <f t="shared" si="27"/>
        <v>0</v>
      </c>
      <c r="D256" s="2"/>
      <c r="E256" s="2">
        <v>0</v>
      </c>
    </row>
    <row r="257" ht="19.5" hidden="1" customHeight="1" outlineLevel="1" spans="1:5">
      <c r="A257" s="2">
        <v>20305</v>
      </c>
      <c r="B257" s="2" t="s">
        <v>718</v>
      </c>
      <c r="C257" s="2">
        <f t="shared" si="27"/>
        <v>0</v>
      </c>
      <c r="D257" s="2"/>
      <c r="E257" s="2">
        <v>0</v>
      </c>
    </row>
    <row r="258" ht="20.1" hidden="1" customHeight="1" outlineLevel="1" collapsed="1" spans="1:5">
      <c r="A258" s="2">
        <v>20306</v>
      </c>
      <c r="B258" s="2" t="s">
        <v>226</v>
      </c>
      <c r="C258" s="2">
        <f>SUM(C259:C265)</f>
        <v>26</v>
      </c>
      <c r="D258" s="2">
        <f>SUM(D259:D265)</f>
        <v>0</v>
      </c>
      <c r="E258" s="2">
        <v>26</v>
      </c>
    </row>
    <row r="259" ht="20.1" hidden="1" customHeight="1" outlineLevel="2" spans="1:5">
      <c r="A259" s="2">
        <v>2030601</v>
      </c>
      <c r="B259" s="2" t="s">
        <v>227</v>
      </c>
      <c r="C259" s="2">
        <f t="shared" ref="C259:C265" si="28">SUM(D259:E259)</f>
        <v>26</v>
      </c>
      <c r="D259" s="2"/>
      <c r="E259" s="2">
        <v>26</v>
      </c>
    </row>
    <row r="260" ht="20.1" hidden="1" customHeight="1" outlineLevel="2" spans="1:5">
      <c r="A260" s="2">
        <v>2030602</v>
      </c>
      <c r="B260" s="2" t="s">
        <v>719</v>
      </c>
      <c r="C260" s="2">
        <f t="shared" si="28"/>
        <v>0</v>
      </c>
      <c r="D260" s="2"/>
      <c r="E260" s="2">
        <v>0</v>
      </c>
    </row>
    <row r="261" ht="20.1" hidden="1" customHeight="1" outlineLevel="2" spans="1:5">
      <c r="A261" s="2">
        <v>2030603</v>
      </c>
      <c r="B261" s="2" t="s">
        <v>228</v>
      </c>
      <c r="C261" s="2">
        <f t="shared" si="28"/>
        <v>0</v>
      </c>
      <c r="D261" s="2"/>
      <c r="E261" s="2">
        <v>0</v>
      </c>
    </row>
    <row r="262" ht="20.1" hidden="1" customHeight="1" outlineLevel="2" spans="1:5">
      <c r="A262" s="2">
        <v>2030604</v>
      </c>
      <c r="B262" s="2" t="s">
        <v>720</v>
      </c>
      <c r="C262" s="2">
        <f t="shared" si="28"/>
        <v>0</v>
      </c>
      <c r="D262" s="2"/>
      <c r="E262" s="2">
        <v>0</v>
      </c>
    </row>
    <row r="263" ht="20.1" hidden="1" customHeight="1" outlineLevel="2" spans="1:5">
      <c r="A263" s="2">
        <v>2030607</v>
      </c>
      <c r="B263" s="2" t="s">
        <v>229</v>
      </c>
      <c r="C263" s="2">
        <f t="shared" si="28"/>
        <v>0</v>
      </c>
      <c r="D263" s="2"/>
      <c r="E263" s="2">
        <v>0</v>
      </c>
    </row>
    <row r="264" ht="20.1" hidden="1" customHeight="1" outlineLevel="2" spans="1:5">
      <c r="A264" s="2">
        <v>2030608</v>
      </c>
      <c r="B264" s="2" t="s">
        <v>721</v>
      </c>
      <c r="C264" s="2">
        <f t="shared" si="28"/>
        <v>0</v>
      </c>
      <c r="D264" s="2"/>
      <c r="E264" s="2">
        <v>0</v>
      </c>
    </row>
    <row r="265" ht="20.1" hidden="1" customHeight="1" outlineLevel="2" spans="1:5">
      <c r="A265" s="2">
        <v>2030699</v>
      </c>
      <c r="B265" s="2" t="s">
        <v>230</v>
      </c>
      <c r="C265" s="2">
        <f t="shared" si="28"/>
        <v>0</v>
      </c>
      <c r="D265" s="2"/>
      <c r="E265" s="2">
        <v>0</v>
      </c>
    </row>
    <row r="266" ht="19.5" hidden="1" customHeight="1" outlineLevel="1" collapsed="1" spans="1:5">
      <c r="A266" s="2">
        <v>20399</v>
      </c>
      <c r="B266" s="2" t="s">
        <v>231</v>
      </c>
      <c r="C266" s="2">
        <f>SUM(C267)</f>
        <v>242</v>
      </c>
      <c r="D266" s="2">
        <f>D267</f>
        <v>112</v>
      </c>
      <c r="E266" s="2">
        <v>130</v>
      </c>
    </row>
    <row r="267" ht="21" hidden="1" customHeight="1" outlineLevel="2" spans="1:5">
      <c r="A267" s="2" t="s">
        <v>232</v>
      </c>
      <c r="B267" s="2" t="s">
        <v>234</v>
      </c>
      <c r="C267" s="2">
        <f t="shared" ref="C267:C271" si="29">SUM(D267:E267)</f>
        <v>242</v>
      </c>
      <c r="D267" s="2">
        <v>112</v>
      </c>
      <c r="E267" s="2">
        <v>130</v>
      </c>
    </row>
    <row r="268" ht="21" customHeight="1" collapsed="1" spans="1:5">
      <c r="A268" s="2">
        <v>204</v>
      </c>
      <c r="B268" s="2" t="s">
        <v>235</v>
      </c>
      <c r="C268" s="2">
        <f>SUM(C269,C272,C283,C290,C298,C307,C321,C331,C341,C349,C355)</f>
        <v>3018</v>
      </c>
      <c r="D268" s="2">
        <f>SUM(D269,D272,D283,D290,D298,D307,D321,D331,D341,D349,D355)</f>
        <v>796</v>
      </c>
      <c r="E268" s="2">
        <v>2222</v>
      </c>
    </row>
    <row r="269" ht="19.5" hidden="1" customHeight="1" outlineLevel="1" collapsed="1" spans="1:5">
      <c r="A269" s="2">
        <v>20401</v>
      </c>
      <c r="B269" s="2" t="s">
        <v>722</v>
      </c>
      <c r="C269" s="2">
        <f>SUM(C270:C271)</f>
        <v>0</v>
      </c>
      <c r="D269" s="2">
        <f>SUM(D270:D271)</f>
        <v>0</v>
      </c>
      <c r="E269" s="2">
        <v>0</v>
      </c>
    </row>
    <row r="270" ht="20.1" hidden="1" customHeight="1" outlineLevel="2" spans="1:5">
      <c r="A270" s="2">
        <v>2040101</v>
      </c>
      <c r="B270" s="2" t="s">
        <v>723</v>
      </c>
      <c r="C270" s="2">
        <f t="shared" si="29"/>
        <v>0</v>
      </c>
      <c r="D270" s="2"/>
      <c r="E270" s="2">
        <v>0</v>
      </c>
    </row>
    <row r="271" ht="20.1" hidden="1" customHeight="1" outlineLevel="2" spans="1:5">
      <c r="A271" s="2">
        <v>2040199</v>
      </c>
      <c r="B271" s="2" t="s">
        <v>724</v>
      </c>
      <c r="C271" s="2">
        <f t="shared" si="29"/>
        <v>0</v>
      </c>
      <c r="D271" s="2"/>
      <c r="E271" s="2">
        <v>0</v>
      </c>
    </row>
    <row r="272" ht="19.5" hidden="1" customHeight="1" outlineLevel="1" collapsed="1" spans="1:5">
      <c r="A272" s="2">
        <v>20402</v>
      </c>
      <c r="B272" s="2" t="s">
        <v>236</v>
      </c>
      <c r="C272" s="2">
        <f>SUM(C273:C282)</f>
        <v>2201</v>
      </c>
      <c r="D272" s="2">
        <f>SUM(D273:D282)</f>
        <v>0</v>
      </c>
      <c r="E272" s="2">
        <v>2201</v>
      </c>
    </row>
    <row r="273" ht="20.1" hidden="1" customHeight="1" outlineLevel="2" spans="1:5">
      <c r="A273" s="2">
        <v>2040201</v>
      </c>
      <c r="B273" s="2" t="s">
        <v>159</v>
      </c>
      <c r="C273" s="2">
        <f t="shared" ref="C273:C282" si="30">SUM(D273:E273)</f>
        <v>2201</v>
      </c>
      <c r="D273" s="2"/>
      <c r="E273" s="2">
        <v>2201</v>
      </c>
    </row>
    <row r="274" ht="20.1" hidden="1" customHeight="1" outlineLevel="2" spans="1:5">
      <c r="A274" s="2">
        <v>2040202</v>
      </c>
      <c r="B274" s="2" t="s">
        <v>160</v>
      </c>
      <c r="C274" s="2">
        <f t="shared" si="30"/>
        <v>0</v>
      </c>
      <c r="D274" s="2"/>
      <c r="E274" s="2">
        <v>0</v>
      </c>
    </row>
    <row r="275" ht="20.1" hidden="1" customHeight="1" outlineLevel="2" spans="1:5">
      <c r="A275" s="2">
        <v>2040203</v>
      </c>
      <c r="B275" s="2" t="s">
        <v>170</v>
      </c>
      <c r="C275" s="2">
        <f t="shared" si="30"/>
        <v>0</v>
      </c>
      <c r="D275" s="2"/>
      <c r="E275" s="2">
        <v>0</v>
      </c>
    </row>
    <row r="276" ht="20.1" hidden="1" customHeight="1" outlineLevel="2" spans="1:5">
      <c r="A276" s="2">
        <v>2040219</v>
      </c>
      <c r="B276" s="2" t="s">
        <v>187</v>
      </c>
      <c r="C276" s="2">
        <f t="shared" si="30"/>
        <v>0</v>
      </c>
      <c r="D276" s="2"/>
      <c r="E276" s="2">
        <v>0</v>
      </c>
    </row>
    <row r="277" ht="20.1" hidden="1" customHeight="1" outlineLevel="2" spans="1:5">
      <c r="A277" s="2">
        <v>2040220</v>
      </c>
      <c r="B277" s="2" t="s">
        <v>725</v>
      </c>
      <c r="C277" s="2">
        <f t="shared" si="30"/>
        <v>0</v>
      </c>
      <c r="D277" s="2"/>
      <c r="E277" s="2">
        <v>0</v>
      </c>
    </row>
    <row r="278" ht="20.1" hidden="1" customHeight="1" outlineLevel="2" spans="1:5">
      <c r="A278" s="2">
        <v>2040221</v>
      </c>
      <c r="B278" s="2" t="s">
        <v>237</v>
      </c>
      <c r="C278" s="2">
        <f t="shared" si="30"/>
        <v>0</v>
      </c>
      <c r="D278" s="2"/>
      <c r="E278" s="2">
        <v>0</v>
      </c>
    </row>
    <row r="279" ht="20.1" hidden="1" customHeight="1" outlineLevel="2" spans="1:5">
      <c r="A279" s="2">
        <v>2040222</v>
      </c>
      <c r="B279" s="2" t="s">
        <v>726</v>
      </c>
      <c r="C279" s="2">
        <f t="shared" si="30"/>
        <v>0</v>
      </c>
      <c r="D279" s="2"/>
      <c r="E279" s="2">
        <v>0</v>
      </c>
    </row>
    <row r="280" ht="20.1" hidden="1" customHeight="1" outlineLevel="2" spans="1:5">
      <c r="A280" s="2">
        <v>2040223</v>
      </c>
      <c r="B280" s="2" t="s">
        <v>727</v>
      </c>
      <c r="C280" s="2">
        <f t="shared" si="30"/>
        <v>0</v>
      </c>
      <c r="D280" s="2"/>
      <c r="E280" s="2">
        <v>0</v>
      </c>
    </row>
    <row r="281" ht="20.1" hidden="1" customHeight="1" outlineLevel="2" spans="1:5">
      <c r="A281" s="2">
        <v>2040250</v>
      </c>
      <c r="B281" s="2" t="s">
        <v>173</v>
      </c>
      <c r="C281" s="2">
        <f t="shared" si="30"/>
        <v>0</v>
      </c>
      <c r="D281" s="2"/>
      <c r="E281" s="2">
        <v>0</v>
      </c>
    </row>
    <row r="282" ht="20.1" hidden="1" customHeight="1" outlineLevel="2" spans="1:5">
      <c r="A282" s="2">
        <v>2040299</v>
      </c>
      <c r="B282" s="2" t="s">
        <v>728</v>
      </c>
      <c r="C282" s="2">
        <f t="shared" si="30"/>
        <v>0</v>
      </c>
      <c r="D282" s="2"/>
      <c r="E282" s="2">
        <v>0</v>
      </c>
    </row>
    <row r="283" ht="19.5" hidden="1" customHeight="1" outlineLevel="1" collapsed="1" spans="1:5">
      <c r="A283" s="2">
        <v>20403</v>
      </c>
      <c r="B283" s="2" t="s">
        <v>729</v>
      </c>
      <c r="C283" s="2">
        <f>SUM(C284:C289)</f>
        <v>0</v>
      </c>
      <c r="D283" s="2">
        <f>SUM(D284:D289)</f>
        <v>0</v>
      </c>
      <c r="E283" s="2">
        <v>0</v>
      </c>
    </row>
    <row r="284" ht="20.1" hidden="1" customHeight="1" outlineLevel="2" spans="1:5">
      <c r="A284" s="2">
        <v>2040301</v>
      </c>
      <c r="B284" s="2" t="s">
        <v>159</v>
      </c>
      <c r="C284" s="2">
        <f t="shared" ref="C284:C289" si="31">SUM(D284:E284)</f>
        <v>0</v>
      </c>
      <c r="D284" s="2"/>
      <c r="E284" s="2">
        <v>0</v>
      </c>
    </row>
    <row r="285" ht="20.1" hidden="1" customHeight="1" outlineLevel="2" spans="1:5">
      <c r="A285" s="2">
        <v>2040302</v>
      </c>
      <c r="B285" s="2" t="s">
        <v>160</v>
      </c>
      <c r="C285" s="2">
        <f t="shared" si="31"/>
        <v>0</v>
      </c>
      <c r="D285" s="2"/>
      <c r="E285" s="2">
        <v>0</v>
      </c>
    </row>
    <row r="286" ht="20.1" hidden="1" customHeight="1" outlineLevel="2" spans="1:5">
      <c r="A286" s="2">
        <v>2040303</v>
      </c>
      <c r="B286" s="2" t="s">
        <v>170</v>
      </c>
      <c r="C286" s="2">
        <f t="shared" si="31"/>
        <v>0</v>
      </c>
      <c r="D286" s="2"/>
      <c r="E286" s="2">
        <v>0</v>
      </c>
    </row>
    <row r="287" ht="20.1" hidden="1" customHeight="1" outlineLevel="2" spans="1:5">
      <c r="A287" s="2">
        <v>2040304</v>
      </c>
      <c r="B287" s="2" t="s">
        <v>730</v>
      </c>
      <c r="C287" s="2">
        <f t="shared" si="31"/>
        <v>0</v>
      </c>
      <c r="D287" s="2"/>
      <c r="E287" s="2">
        <v>0</v>
      </c>
    </row>
    <row r="288" ht="20.1" hidden="1" customHeight="1" outlineLevel="2" spans="1:5">
      <c r="A288" s="2">
        <v>2040350</v>
      </c>
      <c r="B288" s="2" t="s">
        <v>173</v>
      </c>
      <c r="C288" s="2">
        <f t="shared" si="31"/>
        <v>0</v>
      </c>
      <c r="D288" s="2"/>
      <c r="E288" s="2">
        <v>0</v>
      </c>
    </row>
    <row r="289" ht="20.1" hidden="1" customHeight="1" outlineLevel="2" spans="1:5">
      <c r="A289" s="2">
        <v>2040399</v>
      </c>
      <c r="B289" s="2" t="s">
        <v>731</v>
      </c>
      <c r="C289" s="2">
        <f t="shared" si="31"/>
        <v>0</v>
      </c>
      <c r="D289" s="2"/>
      <c r="E289" s="2">
        <v>0</v>
      </c>
    </row>
    <row r="290" ht="19.5" hidden="1" customHeight="1" outlineLevel="1" collapsed="1" spans="1:5">
      <c r="A290" s="2">
        <v>20404</v>
      </c>
      <c r="B290" s="2" t="s">
        <v>238</v>
      </c>
      <c r="C290" s="2">
        <f>SUM(C291:C297)</f>
        <v>0</v>
      </c>
      <c r="D290" s="2">
        <f>SUM(D291:D297)</f>
        <v>0</v>
      </c>
      <c r="E290" s="2">
        <v>0</v>
      </c>
    </row>
    <row r="291" ht="20.1" hidden="1" customHeight="1" outlineLevel="2" spans="1:5">
      <c r="A291" s="2">
        <v>2040401</v>
      </c>
      <c r="B291" s="2" t="s">
        <v>159</v>
      </c>
      <c r="C291" s="2">
        <f t="shared" ref="C291:C297" si="32">SUM(D291:E291)</f>
        <v>0</v>
      </c>
      <c r="D291" s="2"/>
      <c r="E291" s="2">
        <v>0</v>
      </c>
    </row>
    <row r="292" ht="20.1" hidden="1" customHeight="1" outlineLevel="2" spans="1:5">
      <c r="A292" s="2">
        <v>2040402</v>
      </c>
      <c r="B292" s="2" t="s">
        <v>160</v>
      </c>
      <c r="C292" s="2">
        <f t="shared" si="32"/>
        <v>0</v>
      </c>
      <c r="D292" s="2"/>
      <c r="E292" s="2">
        <v>0</v>
      </c>
    </row>
    <row r="293" ht="20.1" hidden="1" customHeight="1" outlineLevel="2" spans="1:5">
      <c r="A293" s="2">
        <v>2040403</v>
      </c>
      <c r="B293" s="2" t="s">
        <v>170</v>
      </c>
      <c r="C293" s="2">
        <f t="shared" si="32"/>
        <v>0</v>
      </c>
      <c r="D293" s="2"/>
      <c r="E293" s="2">
        <v>0</v>
      </c>
    </row>
    <row r="294" ht="20.1" hidden="1" customHeight="1" outlineLevel="2" spans="1:5">
      <c r="A294" s="2">
        <v>2040409</v>
      </c>
      <c r="B294" s="2" t="s">
        <v>732</v>
      </c>
      <c r="C294" s="2">
        <f t="shared" si="32"/>
        <v>0</v>
      </c>
      <c r="D294" s="2"/>
      <c r="E294" s="2">
        <v>0</v>
      </c>
    </row>
    <row r="295" ht="20.1" hidden="1" customHeight="1" outlineLevel="2" spans="1:5">
      <c r="A295" s="2">
        <v>2040410</v>
      </c>
      <c r="B295" s="2" t="s">
        <v>733</v>
      </c>
      <c r="C295" s="2">
        <f t="shared" si="32"/>
        <v>0</v>
      </c>
      <c r="D295" s="2"/>
      <c r="E295" s="2">
        <v>0</v>
      </c>
    </row>
    <row r="296" ht="20.1" hidden="1" customHeight="1" outlineLevel="2" spans="1:5">
      <c r="A296" s="2">
        <v>2040450</v>
      </c>
      <c r="B296" s="2" t="s">
        <v>173</v>
      </c>
      <c r="C296" s="2">
        <f t="shared" si="32"/>
        <v>0</v>
      </c>
      <c r="D296" s="2"/>
      <c r="E296" s="2">
        <v>0</v>
      </c>
    </row>
    <row r="297" ht="20.1" hidden="1" customHeight="1" outlineLevel="2" spans="1:5">
      <c r="A297" s="2">
        <v>2040499</v>
      </c>
      <c r="B297" s="2" t="s">
        <v>734</v>
      </c>
      <c r="C297" s="2">
        <f t="shared" si="32"/>
        <v>0</v>
      </c>
      <c r="D297" s="2"/>
      <c r="E297" s="2">
        <v>0</v>
      </c>
    </row>
    <row r="298" ht="19.5" hidden="1" customHeight="1" outlineLevel="1" collapsed="1" spans="1:5">
      <c r="A298" s="2">
        <v>20405</v>
      </c>
      <c r="B298" s="2" t="s">
        <v>239</v>
      </c>
      <c r="C298" s="2">
        <f>SUM(C299:C306)</f>
        <v>0</v>
      </c>
      <c r="D298" s="2">
        <f>SUM(D299:D306)</f>
        <v>0</v>
      </c>
      <c r="E298" s="2">
        <v>0</v>
      </c>
    </row>
    <row r="299" ht="20.1" hidden="1" customHeight="1" outlineLevel="2" spans="1:5">
      <c r="A299" s="2">
        <v>2040501</v>
      </c>
      <c r="B299" s="2" t="s">
        <v>159</v>
      </c>
      <c r="C299" s="2">
        <f t="shared" ref="C299:C306" si="33">SUM(D299:E299)</f>
        <v>0</v>
      </c>
      <c r="D299" s="2"/>
      <c r="E299" s="2">
        <v>0</v>
      </c>
    </row>
    <row r="300" ht="20.1" hidden="1" customHeight="1" outlineLevel="2" spans="1:5">
      <c r="A300" s="2">
        <v>2040502</v>
      </c>
      <c r="B300" s="2" t="s">
        <v>160</v>
      </c>
      <c r="C300" s="2">
        <f t="shared" si="33"/>
        <v>0</v>
      </c>
      <c r="D300" s="2"/>
      <c r="E300" s="2">
        <v>0</v>
      </c>
    </row>
    <row r="301" ht="20.1" hidden="1" customHeight="1" outlineLevel="2" spans="1:5">
      <c r="A301" s="2">
        <v>2040503</v>
      </c>
      <c r="B301" s="2" t="s">
        <v>170</v>
      </c>
      <c r="C301" s="2">
        <f t="shared" si="33"/>
        <v>0</v>
      </c>
      <c r="D301" s="2"/>
      <c r="E301" s="2">
        <v>0</v>
      </c>
    </row>
    <row r="302" ht="20.1" hidden="1" customHeight="1" outlineLevel="2" spans="1:5">
      <c r="A302" s="2">
        <v>2040504</v>
      </c>
      <c r="B302" s="2" t="s">
        <v>735</v>
      </c>
      <c r="C302" s="2">
        <f t="shared" si="33"/>
        <v>0</v>
      </c>
      <c r="D302" s="2"/>
      <c r="E302" s="2">
        <v>0</v>
      </c>
    </row>
    <row r="303" ht="20.1" hidden="1" customHeight="1" outlineLevel="2" spans="1:5">
      <c r="A303" s="2">
        <v>2040505</v>
      </c>
      <c r="B303" s="2" t="s">
        <v>736</v>
      </c>
      <c r="C303" s="2">
        <f t="shared" si="33"/>
        <v>0</v>
      </c>
      <c r="D303" s="2"/>
      <c r="E303" s="2">
        <v>0</v>
      </c>
    </row>
    <row r="304" ht="20.1" hidden="1" customHeight="1" outlineLevel="2" spans="1:5">
      <c r="A304" s="2">
        <v>2040506</v>
      </c>
      <c r="B304" s="2" t="s">
        <v>737</v>
      </c>
      <c r="C304" s="2">
        <f t="shared" si="33"/>
        <v>0</v>
      </c>
      <c r="D304" s="2"/>
      <c r="E304" s="2">
        <v>0</v>
      </c>
    </row>
    <row r="305" ht="20.1" hidden="1" customHeight="1" outlineLevel="2" spans="1:5">
      <c r="A305" s="2">
        <v>2040550</v>
      </c>
      <c r="B305" s="2" t="s">
        <v>173</v>
      </c>
      <c r="C305" s="2">
        <f t="shared" si="33"/>
        <v>0</v>
      </c>
      <c r="D305" s="2"/>
      <c r="E305" s="2">
        <v>0</v>
      </c>
    </row>
    <row r="306" ht="20.1" hidden="1" customHeight="1" outlineLevel="2" spans="1:5">
      <c r="A306" s="2">
        <v>2040599</v>
      </c>
      <c r="B306" s="2" t="s">
        <v>738</v>
      </c>
      <c r="C306" s="2">
        <f t="shared" si="33"/>
        <v>0</v>
      </c>
      <c r="D306" s="2"/>
      <c r="E306" s="2">
        <v>0</v>
      </c>
    </row>
    <row r="307" ht="19.5" hidden="1" customHeight="1" outlineLevel="1" collapsed="1" spans="1:5">
      <c r="A307" s="2">
        <v>20406</v>
      </c>
      <c r="B307" s="2" t="s">
        <v>240</v>
      </c>
      <c r="C307" s="2">
        <f>SUM(C308:C320)</f>
        <v>817</v>
      </c>
      <c r="D307" s="2">
        <f>SUM(D308:D320)</f>
        <v>796</v>
      </c>
      <c r="E307" s="2">
        <v>21</v>
      </c>
    </row>
    <row r="308" ht="20.1" hidden="1" customHeight="1" outlineLevel="2" spans="1:5">
      <c r="A308" s="2">
        <v>2040601</v>
      </c>
      <c r="B308" s="2" t="s">
        <v>159</v>
      </c>
      <c r="C308" s="2">
        <f t="shared" ref="C308:C320" si="34">SUM(D308:E308)</f>
        <v>796</v>
      </c>
      <c r="D308" s="2">
        <v>796</v>
      </c>
      <c r="E308" s="2">
        <v>0</v>
      </c>
    </row>
    <row r="309" ht="20.1" hidden="1" customHeight="1" outlineLevel="2" spans="1:5">
      <c r="A309" s="2">
        <v>2040602</v>
      </c>
      <c r="B309" s="2" t="s">
        <v>160</v>
      </c>
      <c r="C309" s="2">
        <f t="shared" si="34"/>
        <v>21</v>
      </c>
      <c r="D309" s="2"/>
      <c r="E309" s="2">
        <v>21</v>
      </c>
    </row>
    <row r="310" ht="20.1" hidden="1" customHeight="1" outlineLevel="2" spans="1:5">
      <c r="A310" s="2">
        <v>2040603</v>
      </c>
      <c r="B310" s="2" t="s">
        <v>170</v>
      </c>
      <c r="C310" s="2">
        <f t="shared" si="34"/>
        <v>0</v>
      </c>
      <c r="D310" s="2"/>
      <c r="E310" s="2">
        <v>0</v>
      </c>
    </row>
    <row r="311" ht="20.1" hidden="1" customHeight="1" outlineLevel="2" spans="1:5">
      <c r="A311" s="2">
        <v>2040604</v>
      </c>
      <c r="B311" s="2" t="s">
        <v>241</v>
      </c>
      <c r="C311" s="2">
        <f t="shared" si="34"/>
        <v>0</v>
      </c>
      <c r="D311" s="2"/>
      <c r="E311" s="2">
        <v>0</v>
      </c>
    </row>
    <row r="312" ht="20.1" hidden="1" customHeight="1" outlineLevel="2" spans="1:5">
      <c r="A312" s="2">
        <v>2040605</v>
      </c>
      <c r="B312" s="2" t="s">
        <v>739</v>
      </c>
      <c r="C312" s="2">
        <f t="shared" si="34"/>
        <v>0</v>
      </c>
      <c r="D312" s="2"/>
      <c r="E312" s="2">
        <v>0</v>
      </c>
    </row>
    <row r="313" ht="20.1" hidden="1" customHeight="1" outlineLevel="2" spans="1:5">
      <c r="A313" s="2">
        <v>2040606</v>
      </c>
      <c r="B313" s="2" t="s">
        <v>740</v>
      </c>
      <c r="C313" s="2">
        <f t="shared" si="34"/>
        <v>0</v>
      </c>
      <c r="D313" s="2"/>
      <c r="E313" s="2">
        <v>0</v>
      </c>
    </row>
    <row r="314" ht="20.1" hidden="1" customHeight="1" outlineLevel="2" spans="1:5">
      <c r="A314" s="2">
        <v>2040607</v>
      </c>
      <c r="B314" s="2" t="s">
        <v>242</v>
      </c>
      <c r="C314" s="2">
        <f t="shared" si="34"/>
        <v>0</v>
      </c>
      <c r="D314" s="2"/>
      <c r="E314" s="2">
        <v>0</v>
      </c>
    </row>
    <row r="315" ht="20.1" hidden="1" customHeight="1" outlineLevel="2" spans="1:5">
      <c r="A315" s="2">
        <v>2040608</v>
      </c>
      <c r="B315" s="2" t="s">
        <v>741</v>
      </c>
      <c r="C315" s="2">
        <f t="shared" si="34"/>
        <v>0</v>
      </c>
      <c r="D315" s="2"/>
      <c r="E315" s="2">
        <v>0</v>
      </c>
    </row>
    <row r="316" ht="20.1" hidden="1" customHeight="1" outlineLevel="2" spans="1:5">
      <c r="A316" s="2">
        <v>2040610</v>
      </c>
      <c r="B316" s="2" t="s">
        <v>742</v>
      </c>
      <c r="C316" s="2">
        <f t="shared" si="34"/>
        <v>0</v>
      </c>
      <c r="D316" s="2"/>
      <c r="E316" s="2">
        <v>0</v>
      </c>
    </row>
    <row r="317" ht="20.1" hidden="1" customHeight="1" outlineLevel="2" spans="1:5">
      <c r="A317" s="2">
        <v>2040612</v>
      </c>
      <c r="B317" s="2" t="s">
        <v>243</v>
      </c>
      <c r="C317" s="2">
        <f t="shared" si="34"/>
        <v>0</v>
      </c>
      <c r="D317" s="2"/>
      <c r="E317" s="2">
        <v>0</v>
      </c>
    </row>
    <row r="318" ht="20.1" hidden="1" customHeight="1" outlineLevel="2" spans="1:5">
      <c r="A318" s="2">
        <v>2040613</v>
      </c>
      <c r="B318" s="2" t="s">
        <v>187</v>
      </c>
      <c r="C318" s="2">
        <f t="shared" si="34"/>
        <v>0</v>
      </c>
      <c r="D318" s="2"/>
      <c r="E318" s="2">
        <v>0</v>
      </c>
    </row>
    <row r="319" ht="20.1" hidden="1" customHeight="1" outlineLevel="2" spans="1:5">
      <c r="A319" s="2">
        <v>2040650</v>
      </c>
      <c r="B319" s="2" t="s">
        <v>173</v>
      </c>
      <c r="C319" s="2">
        <f t="shared" si="34"/>
        <v>0</v>
      </c>
      <c r="D319" s="2"/>
      <c r="E319" s="2">
        <v>0</v>
      </c>
    </row>
    <row r="320" ht="20.1" hidden="1" customHeight="1" outlineLevel="2" spans="1:5">
      <c r="A320" s="2">
        <v>2040699</v>
      </c>
      <c r="B320" s="2" t="s">
        <v>244</v>
      </c>
      <c r="C320" s="2">
        <f t="shared" si="34"/>
        <v>0</v>
      </c>
      <c r="D320" s="2"/>
      <c r="E320" s="2">
        <v>0</v>
      </c>
    </row>
    <row r="321" ht="19.5" hidden="1" customHeight="1" outlineLevel="1" collapsed="1" spans="1:5">
      <c r="A321" s="2">
        <v>20407</v>
      </c>
      <c r="B321" s="2" t="s">
        <v>743</v>
      </c>
      <c r="C321" s="2">
        <f>SUM(C322:C330)</f>
        <v>0</v>
      </c>
      <c r="D321" s="2">
        <f>SUM(D322:D330)</f>
        <v>0</v>
      </c>
      <c r="E321" s="2">
        <v>0</v>
      </c>
    </row>
    <row r="322" ht="20.1" hidden="1" customHeight="1" outlineLevel="2" spans="1:5">
      <c r="A322" s="2">
        <v>2040701</v>
      </c>
      <c r="B322" s="2" t="s">
        <v>159</v>
      </c>
      <c r="C322" s="2">
        <f t="shared" ref="C322:C330" si="35">SUM(D322:E322)</f>
        <v>0</v>
      </c>
      <c r="D322" s="2"/>
      <c r="E322" s="2">
        <v>0</v>
      </c>
    </row>
    <row r="323" ht="20.1" hidden="1" customHeight="1" outlineLevel="2" spans="1:5">
      <c r="A323" s="2">
        <v>2040702</v>
      </c>
      <c r="B323" s="2" t="s">
        <v>160</v>
      </c>
      <c r="C323" s="2">
        <f t="shared" si="35"/>
        <v>0</v>
      </c>
      <c r="D323" s="2"/>
      <c r="E323" s="2">
        <v>0</v>
      </c>
    </row>
    <row r="324" ht="20.1" hidden="1" customHeight="1" outlineLevel="2" spans="1:5">
      <c r="A324" s="2">
        <v>2040703</v>
      </c>
      <c r="B324" s="2" t="s">
        <v>170</v>
      </c>
      <c r="C324" s="2">
        <f t="shared" si="35"/>
        <v>0</v>
      </c>
      <c r="D324" s="2"/>
      <c r="E324" s="2">
        <v>0</v>
      </c>
    </row>
    <row r="325" ht="20.1" hidden="1" customHeight="1" outlineLevel="2" spans="1:5">
      <c r="A325" s="2">
        <v>2040704</v>
      </c>
      <c r="B325" s="2" t="s">
        <v>744</v>
      </c>
      <c r="C325" s="2">
        <f t="shared" si="35"/>
        <v>0</v>
      </c>
      <c r="D325" s="2"/>
      <c r="E325" s="2">
        <v>0</v>
      </c>
    </row>
    <row r="326" ht="20.1" hidden="1" customHeight="1" outlineLevel="2" spans="1:5">
      <c r="A326" s="2">
        <v>2040705</v>
      </c>
      <c r="B326" s="2" t="s">
        <v>745</v>
      </c>
      <c r="C326" s="2">
        <f t="shared" si="35"/>
        <v>0</v>
      </c>
      <c r="D326" s="2"/>
      <c r="E326" s="2">
        <v>0</v>
      </c>
    </row>
    <row r="327" ht="20.1" hidden="1" customHeight="1" outlineLevel="2" spans="1:5">
      <c r="A327" s="2">
        <v>2040706</v>
      </c>
      <c r="B327" s="2" t="s">
        <v>746</v>
      </c>
      <c r="C327" s="2">
        <f t="shared" si="35"/>
        <v>0</v>
      </c>
      <c r="D327" s="2"/>
      <c r="E327" s="2">
        <v>0</v>
      </c>
    </row>
    <row r="328" ht="20.1" hidden="1" customHeight="1" outlineLevel="2" spans="1:5">
      <c r="A328" s="2">
        <v>2040707</v>
      </c>
      <c r="B328" s="2" t="s">
        <v>187</v>
      </c>
      <c r="C328" s="2">
        <f t="shared" si="35"/>
        <v>0</v>
      </c>
      <c r="D328" s="2"/>
      <c r="E328" s="2">
        <v>0</v>
      </c>
    </row>
    <row r="329" ht="20.1" hidden="1" customHeight="1" outlineLevel="2" spans="1:5">
      <c r="A329" s="2">
        <v>2040750</v>
      </c>
      <c r="B329" s="2" t="s">
        <v>173</v>
      </c>
      <c r="C329" s="2">
        <f t="shared" si="35"/>
        <v>0</v>
      </c>
      <c r="D329" s="2"/>
      <c r="E329" s="2">
        <v>0</v>
      </c>
    </row>
    <row r="330" ht="20.1" hidden="1" customHeight="1" outlineLevel="2" spans="1:5">
      <c r="A330" s="2">
        <v>2040799</v>
      </c>
      <c r="B330" s="2" t="s">
        <v>747</v>
      </c>
      <c r="C330" s="2">
        <f t="shared" si="35"/>
        <v>0</v>
      </c>
      <c r="D330" s="2"/>
      <c r="E330" s="2">
        <v>0</v>
      </c>
    </row>
    <row r="331" ht="19.5" hidden="1" customHeight="1" outlineLevel="1" collapsed="1" spans="1:5">
      <c r="A331" s="2">
        <v>20408</v>
      </c>
      <c r="B331" s="2" t="s">
        <v>748</v>
      </c>
      <c r="C331" s="2">
        <f>SUM(C332:C340)</f>
        <v>0</v>
      </c>
      <c r="D331" s="2">
        <f>SUM(D332:D340)</f>
        <v>0</v>
      </c>
      <c r="E331" s="2">
        <v>0</v>
      </c>
    </row>
    <row r="332" ht="20.1" hidden="1" customHeight="1" outlineLevel="2" spans="1:5">
      <c r="A332" s="2">
        <v>2040801</v>
      </c>
      <c r="B332" s="2" t="s">
        <v>159</v>
      </c>
      <c r="C332" s="2">
        <f t="shared" ref="C332:C340" si="36">SUM(D332:E332)</f>
        <v>0</v>
      </c>
      <c r="D332" s="2"/>
      <c r="E332" s="2">
        <v>0</v>
      </c>
    </row>
    <row r="333" ht="20.1" hidden="1" customHeight="1" outlineLevel="2" spans="1:5">
      <c r="A333" s="2">
        <v>2040802</v>
      </c>
      <c r="B333" s="2" t="s">
        <v>160</v>
      </c>
      <c r="C333" s="2">
        <f t="shared" si="36"/>
        <v>0</v>
      </c>
      <c r="D333" s="2"/>
      <c r="E333" s="2">
        <v>0</v>
      </c>
    </row>
    <row r="334" ht="20.1" hidden="1" customHeight="1" outlineLevel="2" spans="1:5">
      <c r="A334" s="2">
        <v>2040803</v>
      </c>
      <c r="B334" s="2" t="s">
        <v>170</v>
      </c>
      <c r="C334" s="2">
        <f t="shared" si="36"/>
        <v>0</v>
      </c>
      <c r="D334" s="2"/>
      <c r="E334" s="2">
        <v>0</v>
      </c>
    </row>
    <row r="335" ht="20.1" hidden="1" customHeight="1" outlineLevel="2" spans="1:5">
      <c r="A335" s="2">
        <v>2040804</v>
      </c>
      <c r="B335" s="2" t="s">
        <v>749</v>
      </c>
      <c r="C335" s="2">
        <f t="shared" si="36"/>
        <v>0</v>
      </c>
      <c r="D335" s="2"/>
      <c r="E335" s="2">
        <v>0</v>
      </c>
    </row>
    <row r="336" ht="20.1" hidden="1" customHeight="1" outlineLevel="2" spans="1:5">
      <c r="A336" s="2">
        <v>2040805</v>
      </c>
      <c r="B336" s="2" t="s">
        <v>750</v>
      </c>
      <c r="C336" s="2">
        <f t="shared" si="36"/>
        <v>0</v>
      </c>
      <c r="D336" s="2"/>
      <c r="E336" s="2">
        <v>0</v>
      </c>
    </row>
    <row r="337" ht="20.1" hidden="1" customHeight="1" outlineLevel="2" spans="1:5">
      <c r="A337" s="2">
        <v>2040806</v>
      </c>
      <c r="B337" s="2" t="s">
        <v>751</v>
      </c>
      <c r="C337" s="2">
        <f t="shared" si="36"/>
        <v>0</v>
      </c>
      <c r="D337" s="2"/>
      <c r="E337" s="2">
        <v>0</v>
      </c>
    </row>
    <row r="338" ht="20.1" hidden="1" customHeight="1" outlineLevel="2" spans="1:5">
      <c r="A338" s="2">
        <v>2040807</v>
      </c>
      <c r="B338" s="2" t="s">
        <v>187</v>
      </c>
      <c r="C338" s="2">
        <f t="shared" si="36"/>
        <v>0</v>
      </c>
      <c r="D338" s="2"/>
      <c r="E338" s="2">
        <v>0</v>
      </c>
    </row>
    <row r="339" ht="20.1" hidden="1" customHeight="1" outlineLevel="2" spans="1:5">
      <c r="A339" s="2">
        <v>2040850</v>
      </c>
      <c r="B339" s="2" t="s">
        <v>173</v>
      </c>
      <c r="C339" s="2">
        <f t="shared" si="36"/>
        <v>0</v>
      </c>
      <c r="D339" s="2"/>
      <c r="E339" s="2">
        <v>0</v>
      </c>
    </row>
    <row r="340" ht="20.1" hidden="1" customHeight="1" outlineLevel="2" spans="1:5">
      <c r="A340" s="2">
        <v>2040899</v>
      </c>
      <c r="B340" s="2" t="s">
        <v>752</v>
      </c>
      <c r="C340" s="2">
        <f t="shared" si="36"/>
        <v>0</v>
      </c>
      <c r="D340" s="2"/>
      <c r="E340" s="2">
        <v>0</v>
      </c>
    </row>
    <row r="341" ht="19.5" hidden="1" customHeight="1" outlineLevel="1" collapsed="1" spans="1:5">
      <c r="A341" s="2">
        <v>20409</v>
      </c>
      <c r="B341" s="2" t="s">
        <v>753</v>
      </c>
      <c r="C341" s="2">
        <f>SUM(C342:C348)</f>
        <v>0</v>
      </c>
      <c r="D341" s="2">
        <f>SUM(D342:D348)</f>
        <v>0</v>
      </c>
      <c r="E341" s="2">
        <v>0</v>
      </c>
    </row>
    <row r="342" ht="20.1" hidden="1" customHeight="1" outlineLevel="2" spans="1:5">
      <c r="A342" s="2">
        <v>2040901</v>
      </c>
      <c r="B342" s="2" t="s">
        <v>159</v>
      </c>
      <c r="C342" s="2">
        <f t="shared" ref="C342:C348" si="37">SUM(D342:E342)</f>
        <v>0</v>
      </c>
      <c r="D342" s="2"/>
      <c r="E342" s="2">
        <v>0</v>
      </c>
    </row>
    <row r="343" ht="20.1" hidden="1" customHeight="1" outlineLevel="2" spans="1:5">
      <c r="A343" s="2">
        <v>2040902</v>
      </c>
      <c r="B343" s="2" t="s">
        <v>160</v>
      </c>
      <c r="C343" s="2">
        <f t="shared" si="37"/>
        <v>0</v>
      </c>
      <c r="D343" s="2"/>
      <c r="E343" s="2">
        <v>0</v>
      </c>
    </row>
    <row r="344" ht="20.1" hidden="1" customHeight="1" outlineLevel="2" spans="1:5">
      <c r="A344" s="2">
        <v>2040903</v>
      </c>
      <c r="B344" s="2" t="s">
        <v>170</v>
      </c>
      <c r="C344" s="2">
        <f t="shared" si="37"/>
        <v>0</v>
      </c>
      <c r="D344" s="2"/>
      <c r="E344" s="2">
        <v>0</v>
      </c>
    </row>
    <row r="345" ht="20.1" hidden="1" customHeight="1" outlineLevel="2" spans="1:5">
      <c r="A345" s="2">
        <v>2040904</v>
      </c>
      <c r="B345" s="2" t="s">
        <v>754</v>
      </c>
      <c r="C345" s="2">
        <f t="shared" si="37"/>
        <v>0</v>
      </c>
      <c r="D345" s="2"/>
      <c r="E345" s="2">
        <v>0</v>
      </c>
    </row>
    <row r="346" ht="20.1" hidden="1" customHeight="1" outlineLevel="2" spans="1:5">
      <c r="A346" s="2">
        <v>2040905</v>
      </c>
      <c r="B346" s="2" t="s">
        <v>755</v>
      </c>
      <c r="C346" s="2">
        <f t="shared" si="37"/>
        <v>0</v>
      </c>
      <c r="D346" s="2"/>
      <c r="E346" s="2">
        <v>0</v>
      </c>
    </row>
    <row r="347" ht="20.1" hidden="1" customHeight="1" outlineLevel="2" spans="1:5">
      <c r="A347" s="2">
        <v>2040950</v>
      </c>
      <c r="B347" s="2" t="s">
        <v>173</v>
      </c>
      <c r="C347" s="2">
        <f t="shared" si="37"/>
        <v>0</v>
      </c>
      <c r="D347" s="2"/>
      <c r="E347" s="2">
        <v>0</v>
      </c>
    </row>
    <row r="348" ht="20.1" hidden="1" customHeight="1" outlineLevel="2" spans="1:5">
      <c r="A348" s="2">
        <v>2040999</v>
      </c>
      <c r="B348" s="2" t="s">
        <v>756</v>
      </c>
      <c r="C348" s="2">
        <f t="shared" si="37"/>
        <v>0</v>
      </c>
      <c r="D348" s="2"/>
      <c r="E348" s="2">
        <v>0</v>
      </c>
    </row>
    <row r="349" ht="19.5" hidden="1" customHeight="1" outlineLevel="1" collapsed="1" spans="1:5">
      <c r="A349" s="2">
        <v>20410</v>
      </c>
      <c r="B349" s="2" t="s">
        <v>757</v>
      </c>
      <c r="C349" s="2">
        <f>SUM(C350:C354)</f>
        <v>0</v>
      </c>
      <c r="D349" s="2">
        <f>SUM(D350:D354)</f>
        <v>0</v>
      </c>
      <c r="E349" s="2">
        <v>0</v>
      </c>
    </row>
    <row r="350" ht="20.1" hidden="1" customHeight="1" outlineLevel="2" spans="1:5">
      <c r="A350" s="2">
        <v>2041001</v>
      </c>
      <c r="B350" s="2" t="s">
        <v>159</v>
      </c>
      <c r="C350" s="2">
        <f t="shared" ref="C350:C354" si="38">SUM(D350:E350)</f>
        <v>0</v>
      </c>
      <c r="D350" s="2"/>
      <c r="E350" s="2">
        <v>0</v>
      </c>
    </row>
    <row r="351" ht="20.1" hidden="1" customHeight="1" outlineLevel="2" spans="1:5">
      <c r="A351" s="2">
        <v>2041002</v>
      </c>
      <c r="B351" s="2" t="s">
        <v>160</v>
      </c>
      <c r="C351" s="2">
        <f t="shared" si="38"/>
        <v>0</v>
      </c>
      <c r="D351" s="2"/>
      <c r="E351" s="2">
        <v>0</v>
      </c>
    </row>
    <row r="352" ht="20.1" hidden="1" customHeight="1" outlineLevel="2" spans="1:5">
      <c r="A352" s="2">
        <v>2041006</v>
      </c>
      <c r="B352" s="2" t="s">
        <v>187</v>
      </c>
      <c r="C352" s="2">
        <f t="shared" si="38"/>
        <v>0</v>
      </c>
      <c r="D352" s="2"/>
      <c r="E352" s="2">
        <v>0</v>
      </c>
    </row>
    <row r="353" ht="20.1" hidden="1" customHeight="1" outlineLevel="2" spans="1:5">
      <c r="A353" s="2">
        <v>2041007</v>
      </c>
      <c r="B353" s="2" t="s">
        <v>758</v>
      </c>
      <c r="C353" s="2">
        <f t="shared" si="38"/>
        <v>0</v>
      </c>
      <c r="D353" s="2"/>
      <c r="E353" s="2">
        <v>0</v>
      </c>
    </row>
    <row r="354" ht="20.1" hidden="1" customHeight="1" outlineLevel="2" spans="1:5">
      <c r="A354" s="2">
        <v>2041099</v>
      </c>
      <c r="B354" s="2" t="s">
        <v>759</v>
      </c>
      <c r="C354" s="2">
        <f t="shared" si="38"/>
        <v>0</v>
      </c>
      <c r="D354" s="2"/>
      <c r="E354" s="2">
        <v>0</v>
      </c>
    </row>
    <row r="355" ht="19.5" hidden="1" customHeight="1" outlineLevel="1" collapsed="1" spans="1:5">
      <c r="A355" s="2">
        <v>20499</v>
      </c>
      <c r="B355" s="2" t="s">
        <v>245</v>
      </c>
      <c r="C355" s="2">
        <f>SUM(C356:C357)</f>
        <v>0</v>
      </c>
      <c r="D355" s="2">
        <f>SUM(D356:D357)</f>
        <v>0</v>
      </c>
      <c r="E355" s="2">
        <v>0</v>
      </c>
    </row>
    <row r="356" ht="20.1" hidden="1" customHeight="1" outlineLevel="2" spans="1:5">
      <c r="A356" s="2">
        <v>2049902</v>
      </c>
      <c r="B356" s="2" t="s">
        <v>760</v>
      </c>
      <c r="C356" s="2">
        <f t="shared" ref="C356:C363" si="39">SUM(D356:E356)</f>
        <v>0</v>
      </c>
      <c r="D356" s="2"/>
      <c r="E356" s="2">
        <v>0</v>
      </c>
    </row>
    <row r="357" ht="20.1" hidden="1" customHeight="1" outlineLevel="2" spans="1:5">
      <c r="A357" s="2">
        <v>2049999</v>
      </c>
      <c r="B357" s="2" t="s">
        <v>246</v>
      </c>
      <c r="C357" s="2">
        <f t="shared" si="39"/>
        <v>0</v>
      </c>
      <c r="D357" s="2"/>
      <c r="E357" s="2">
        <v>0</v>
      </c>
    </row>
    <row r="358" ht="21" customHeight="1" collapsed="1" spans="1:5">
      <c r="A358" s="2">
        <v>205</v>
      </c>
      <c r="B358" s="2" t="s">
        <v>247</v>
      </c>
      <c r="C358" s="2">
        <f>SUM(C359,C364,C371,C377,C383,C387,C391,C395,C401,C408)</f>
        <v>87501</v>
      </c>
      <c r="D358" s="2">
        <f>SUM(D359,D364,D371,D377,D383,D387,D391,D395,D401,D408)</f>
        <v>81233</v>
      </c>
      <c r="E358" s="2">
        <v>6268</v>
      </c>
    </row>
    <row r="359" ht="19.5" hidden="1" customHeight="1" outlineLevel="1" collapsed="1" spans="1:5">
      <c r="A359" s="2">
        <v>20501</v>
      </c>
      <c r="B359" s="2" t="s">
        <v>248</v>
      </c>
      <c r="C359" s="2">
        <f>SUM(C360:C363)</f>
        <v>1838</v>
      </c>
      <c r="D359" s="2">
        <f>SUM(D360:D363)</f>
        <v>526</v>
      </c>
      <c r="E359" s="2">
        <v>1312</v>
      </c>
    </row>
    <row r="360" ht="20.1" hidden="1" customHeight="1" outlineLevel="2" spans="1:5">
      <c r="A360" s="2">
        <v>2050101</v>
      </c>
      <c r="B360" s="2" t="s">
        <v>159</v>
      </c>
      <c r="C360" s="2">
        <f t="shared" si="39"/>
        <v>526</v>
      </c>
      <c r="D360" s="2">
        <v>526</v>
      </c>
      <c r="E360" s="2">
        <v>0</v>
      </c>
    </row>
    <row r="361" ht="20.1" hidden="1" customHeight="1" outlineLevel="2" spans="1:5">
      <c r="A361" s="2">
        <v>2050102</v>
      </c>
      <c r="B361" s="2" t="s">
        <v>160</v>
      </c>
      <c r="C361" s="2">
        <f t="shared" si="39"/>
        <v>1312</v>
      </c>
      <c r="D361" s="2"/>
      <c r="E361" s="2">
        <v>1312</v>
      </c>
    </row>
    <row r="362" ht="20.1" hidden="1" customHeight="1" outlineLevel="2" spans="1:5">
      <c r="A362" s="2">
        <v>2050103</v>
      </c>
      <c r="B362" s="2" t="s">
        <v>170</v>
      </c>
      <c r="C362" s="2">
        <f t="shared" si="39"/>
        <v>0</v>
      </c>
      <c r="D362" s="2"/>
      <c r="E362" s="2">
        <v>0</v>
      </c>
    </row>
    <row r="363" ht="20.1" hidden="1" customHeight="1" outlineLevel="2" spans="1:5">
      <c r="A363" s="2">
        <v>2050199</v>
      </c>
      <c r="B363" s="2" t="s">
        <v>249</v>
      </c>
      <c r="C363" s="2">
        <f t="shared" si="39"/>
        <v>0</v>
      </c>
      <c r="D363" s="2"/>
      <c r="E363" s="2">
        <v>0</v>
      </c>
    </row>
    <row r="364" ht="19.5" hidden="1" customHeight="1" outlineLevel="1" collapsed="1" spans="1:5">
      <c r="A364" s="2">
        <v>20502</v>
      </c>
      <c r="B364" s="2" t="s">
        <v>250</v>
      </c>
      <c r="C364" s="2">
        <f>SUM(C365:C370)</f>
        <v>85313</v>
      </c>
      <c r="D364" s="2">
        <f>SUM(D365:D370)</f>
        <v>80477</v>
      </c>
      <c r="E364" s="2">
        <v>4836</v>
      </c>
    </row>
    <row r="365" ht="20.1" hidden="1" customHeight="1" outlineLevel="2" spans="1:5">
      <c r="A365" s="2">
        <v>2050201</v>
      </c>
      <c r="B365" s="2" t="s">
        <v>251</v>
      </c>
      <c r="C365" s="2">
        <f t="shared" ref="C365:C370" si="40">SUM(D365:E365)</f>
        <v>2321</v>
      </c>
      <c r="D365" s="2">
        <v>943</v>
      </c>
      <c r="E365" s="2">
        <v>1378</v>
      </c>
    </row>
    <row r="366" ht="20.1" hidden="1" customHeight="1" outlineLevel="2" spans="1:5">
      <c r="A366" s="2">
        <v>2050202</v>
      </c>
      <c r="B366" s="2" t="s">
        <v>252</v>
      </c>
      <c r="C366" s="2">
        <f t="shared" si="40"/>
        <v>55362</v>
      </c>
      <c r="D366" s="2">
        <v>52741</v>
      </c>
      <c r="E366" s="2">
        <v>2621</v>
      </c>
    </row>
    <row r="367" ht="20.1" hidden="1" customHeight="1" outlineLevel="2" spans="1:5">
      <c r="A367" s="2">
        <v>2050203</v>
      </c>
      <c r="B367" s="2" t="s">
        <v>253</v>
      </c>
      <c r="C367" s="2">
        <f t="shared" si="40"/>
        <v>21926</v>
      </c>
      <c r="D367" s="2">
        <v>21215</v>
      </c>
      <c r="E367" s="2">
        <v>711</v>
      </c>
    </row>
    <row r="368" ht="20.1" hidden="1" customHeight="1" outlineLevel="2" spans="1:5">
      <c r="A368" s="2">
        <v>2050204</v>
      </c>
      <c r="B368" s="2" t="s">
        <v>254</v>
      </c>
      <c r="C368" s="2">
        <f t="shared" si="40"/>
        <v>5704</v>
      </c>
      <c r="D368" s="2">
        <v>5578</v>
      </c>
      <c r="E368" s="2">
        <v>126</v>
      </c>
    </row>
    <row r="369" ht="20.1" hidden="1" customHeight="1" outlineLevel="2" spans="1:5">
      <c r="A369" s="2">
        <v>2050205</v>
      </c>
      <c r="B369" s="2" t="s">
        <v>255</v>
      </c>
      <c r="C369" s="2">
        <f t="shared" si="40"/>
        <v>0</v>
      </c>
      <c r="D369" s="2"/>
      <c r="E369" s="2">
        <v>0</v>
      </c>
    </row>
    <row r="370" ht="20.1" hidden="1" customHeight="1" outlineLevel="2" spans="1:5">
      <c r="A370" s="2">
        <v>2050299</v>
      </c>
      <c r="B370" s="2" t="s">
        <v>256</v>
      </c>
      <c r="C370" s="2">
        <f t="shared" si="40"/>
        <v>0</v>
      </c>
      <c r="D370" s="2"/>
      <c r="E370" s="2">
        <v>0</v>
      </c>
    </row>
    <row r="371" ht="19.5" hidden="1" customHeight="1" outlineLevel="1" collapsed="1" spans="1:5">
      <c r="A371" s="2">
        <v>20503</v>
      </c>
      <c r="B371" s="2" t="s">
        <v>761</v>
      </c>
      <c r="C371" s="2">
        <f>SUM(C372:C376)</f>
        <v>0</v>
      </c>
      <c r="D371" s="2">
        <f>SUM(D372:D376)</f>
        <v>0</v>
      </c>
      <c r="E371" s="2">
        <v>0</v>
      </c>
    </row>
    <row r="372" ht="20.1" hidden="1" customHeight="1" outlineLevel="2" spans="1:5">
      <c r="A372" s="2">
        <v>2050301</v>
      </c>
      <c r="B372" s="2" t="s">
        <v>762</v>
      </c>
      <c r="C372" s="2">
        <f t="shared" ref="C372:C376" si="41">SUM(D372:E372)</f>
        <v>0</v>
      </c>
      <c r="D372" s="2"/>
      <c r="E372" s="2">
        <v>0</v>
      </c>
    </row>
    <row r="373" ht="20.1" hidden="1" customHeight="1" outlineLevel="2" spans="1:5">
      <c r="A373" s="2">
        <v>2050302</v>
      </c>
      <c r="B373" s="2" t="s">
        <v>763</v>
      </c>
      <c r="C373" s="2">
        <f t="shared" si="41"/>
        <v>0</v>
      </c>
      <c r="D373" s="2"/>
      <c r="E373" s="2">
        <v>0</v>
      </c>
    </row>
    <row r="374" ht="20.1" hidden="1" customHeight="1" outlineLevel="2" spans="1:5">
      <c r="A374" s="2">
        <v>2050303</v>
      </c>
      <c r="B374" s="2" t="s">
        <v>764</v>
      </c>
      <c r="C374" s="2">
        <f t="shared" si="41"/>
        <v>0</v>
      </c>
      <c r="D374" s="2"/>
      <c r="E374" s="2">
        <v>0</v>
      </c>
    </row>
    <row r="375" ht="20.1" hidden="1" customHeight="1" outlineLevel="2" spans="1:5">
      <c r="A375" s="2">
        <v>2050305</v>
      </c>
      <c r="B375" s="2" t="s">
        <v>765</v>
      </c>
      <c r="C375" s="2">
        <f t="shared" si="41"/>
        <v>0</v>
      </c>
      <c r="D375" s="2"/>
      <c r="E375" s="2">
        <v>0</v>
      </c>
    </row>
    <row r="376" ht="20.1" hidden="1" customHeight="1" outlineLevel="2" spans="1:5">
      <c r="A376" s="2">
        <v>2050399</v>
      </c>
      <c r="B376" s="2" t="s">
        <v>766</v>
      </c>
      <c r="C376" s="2">
        <f t="shared" si="41"/>
        <v>0</v>
      </c>
      <c r="D376" s="2"/>
      <c r="E376" s="2">
        <v>0</v>
      </c>
    </row>
    <row r="377" ht="19.5" hidden="1" customHeight="1" outlineLevel="1" collapsed="1" spans="1:5">
      <c r="A377" s="2">
        <v>20504</v>
      </c>
      <c r="B377" s="2" t="s">
        <v>767</v>
      </c>
      <c r="C377" s="2">
        <f>SUM(C378:C382)</f>
        <v>0</v>
      </c>
      <c r="D377" s="2">
        <f>SUM(D378:D382)</f>
        <v>0</v>
      </c>
      <c r="E377" s="2">
        <v>0</v>
      </c>
    </row>
    <row r="378" ht="20.1" hidden="1" customHeight="1" outlineLevel="2" spans="1:5">
      <c r="A378" s="2">
        <v>2050401</v>
      </c>
      <c r="B378" s="2" t="s">
        <v>768</v>
      </c>
      <c r="C378" s="2">
        <f t="shared" ref="C378:C382" si="42">SUM(D378:E378)</f>
        <v>0</v>
      </c>
      <c r="D378" s="2"/>
      <c r="E378" s="2">
        <v>0</v>
      </c>
    </row>
    <row r="379" ht="20.1" hidden="1" customHeight="1" outlineLevel="2" spans="1:5">
      <c r="A379" s="2">
        <v>2050402</v>
      </c>
      <c r="B379" s="2" t="s">
        <v>769</v>
      </c>
      <c r="C379" s="2">
        <f t="shared" si="42"/>
        <v>0</v>
      </c>
      <c r="D379" s="2"/>
      <c r="E379" s="2">
        <v>0</v>
      </c>
    </row>
    <row r="380" ht="20.1" hidden="1" customHeight="1" outlineLevel="2" spans="1:5">
      <c r="A380" s="2">
        <v>2050403</v>
      </c>
      <c r="B380" s="2" t="s">
        <v>770</v>
      </c>
      <c r="C380" s="2">
        <f t="shared" si="42"/>
        <v>0</v>
      </c>
      <c r="D380" s="2"/>
      <c r="E380" s="2">
        <v>0</v>
      </c>
    </row>
    <row r="381" ht="20.1" hidden="1" customHeight="1" outlineLevel="2" spans="1:5">
      <c r="A381" s="2">
        <v>2050404</v>
      </c>
      <c r="B381" s="2" t="s">
        <v>771</v>
      </c>
      <c r="C381" s="2">
        <f t="shared" si="42"/>
        <v>0</v>
      </c>
      <c r="D381" s="2"/>
      <c r="E381" s="2">
        <v>0</v>
      </c>
    </row>
    <row r="382" ht="20.1" hidden="1" customHeight="1" outlineLevel="2" spans="1:5">
      <c r="A382" s="2">
        <v>2050499</v>
      </c>
      <c r="B382" s="2" t="s">
        <v>772</v>
      </c>
      <c r="C382" s="2">
        <f t="shared" si="42"/>
        <v>0</v>
      </c>
      <c r="D382" s="2"/>
      <c r="E382" s="2">
        <v>0</v>
      </c>
    </row>
    <row r="383" ht="19.5" hidden="1" customHeight="1" outlineLevel="1" collapsed="1" spans="1:5">
      <c r="A383" s="2">
        <v>20505</v>
      </c>
      <c r="B383" s="2" t="s">
        <v>773</v>
      </c>
      <c r="C383" s="2">
        <f>SUM(C384:C386)</f>
        <v>0</v>
      </c>
      <c r="D383" s="2">
        <f>SUM(D384:D386)</f>
        <v>0</v>
      </c>
      <c r="E383" s="2">
        <v>0</v>
      </c>
    </row>
    <row r="384" ht="20.1" hidden="1" customHeight="1" outlineLevel="2" spans="1:5">
      <c r="A384" s="2">
        <v>2050501</v>
      </c>
      <c r="B384" s="2" t="s">
        <v>774</v>
      </c>
      <c r="C384" s="2">
        <f t="shared" ref="C384:C386" si="43">SUM(D384:E384)</f>
        <v>0</v>
      </c>
      <c r="D384" s="2"/>
      <c r="E384" s="2">
        <v>0</v>
      </c>
    </row>
    <row r="385" ht="20.1" hidden="1" customHeight="1" outlineLevel="2" spans="1:5">
      <c r="A385" s="2">
        <v>2050502</v>
      </c>
      <c r="B385" s="2" t="s">
        <v>775</v>
      </c>
      <c r="C385" s="2">
        <f t="shared" si="43"/>
        <v>0</v>
      </c>
      <c r="D385" s="2"/>
      <c r="E385" s="2">
        <v>0</v>
      </c>
    </row>
    <row r="386" ht="20.1" hidden="1" customHeight="1" outlineLevel="2" spans="1:5">
      <c r="A386" s="2">
        <v>2050599</v>
      </c>
      <c r="B386" s="2" t="s">
        <v>776</v>
      </c>
      <c r="C386" s="2">
        <f t="shared" si="43"/>
        <v>0</v>
      </c>
      <c r="D386" s="2"/>
      <c r="E386" s="2">
        <v>0</v>
      </c>
    </row>
    <row r="387" ht="19.5" hidden="1" customHeight="1" outlineLevel="1" collapsed="1" spans="1:5">
      <c r="A387" s="2">
        <v>20506</v>
      </c>
      <c r="B387" s="2" t="s">
        <v>777</v>
      </c>
      <c r="C387" s="2">
        <f>SUM(C388:C390)</f>
        <v>0</v>
      </c>
      <c r="D387" s="2">
        <f>SUM(D388:D390)</f>
        <v>0</v>
      </c>
      <c r="E387" s="2">
        <v>0</v>
      </c>
    </row>
    <row r="388" ht="20.1" hidden="1" customHeight="1" outlineLevel="2" spans="1:5">
      <c r="A388" s="2">
        <v>2050601</v>
      </c>
      <c r="B388" s="2" t="s">
        <v>778</v>
      </c>
      <c r="C388" s="2">
        <f t="shared" ref="C388:C390" si="44">SUM(D388:E388)</f>
        <v>0</v>
      </c>
      <c r="D388" s="2"/>
      <c r="E388" s="2">
        <v>0</v>
      </c>
    </row>
    <row r="389" ht="20.1" hidden="1" customHeight="1" outlineLevel="2" spans="1:5">
      <c r="A389" s="2">
        <v>2050602</v>
      </c>
      <c r="B389" s="2" t="s">
        <v>779</v>
      </c>
      <c r="C389" s="2">
        <f t="shared" si="44"/>
        <v>0</v>
      </c>
      <c r="D389" s="2"/>
      <c r="E389" s="2">
        <v>0</v>
      </c>
    </row>
    <row r="390" ht="20.1" hidden="1" customHeight="1" outlineLevel="2" spans="1:5">
      <c r="A390" s="2">
        <v>2050699</v>
      </c>
      <c r="B390" s="2" t="s">
        <v>780</v>
      </c>
      <c r="C390" s="2">
        <f t="shared" si="44"/>
        <v>0</v>
      </c>
      <c r="D390" s="2"/>
      <c r="E390" s="2">
        <v>0</v>
      </c>
    </row>
    <row r="391" ht="19.5" hidden="1" customHeight="1" outlineLevel="1" collapsed="1" spans="1:5">
      <c r="A391" s="2">
        <v>20507</v>
      </c>
      <c r="B391" s="2" t="s">
        <v>257</v>
      </c>
      <c r="C391" s="2">
        <f>SUM(C392:C394)</f>
        <v>220</v>
      </c>
      <c r="D391" s="2">
        <f>SUM(D392:D394)</f>
        <v>210</v>
      </c>
      <c r="E391" s="2">
        <v>10</v>
      </c>
    </row>
    <row r="392" ht="20.1" hidden="1" customHeight="1" outlineLevel="2" spans="1:5">
      <c r="A392" s="2">
        <v>2050701</v>
      </c>
      <c r="B392" s="2" t="s">
        <v>258</v>
      </c>
      <c r="C392" s="2">
        <f t="shared" ref="C392:C394" si="45">SUM(D392:E392)</f>
        <v>220</v>
      </c>
      <c r="D392" s="2">
        <v>210</v>
      </c>
      <c r="E392" s="2">
        <v>10</v>
      </c>
    </row>
    <row r="393" ht="20.1" hidden="1" customHeight="1" outlineLevel="2" spans="1:5">
      <c r="A393" s="2">
        <v>2050702</v>
      </c>
      <c r="B393" s="2" t="s">
        <v>781</v>
      </c>
      <c r="C393" s="2">
        <f t="shared" si="45"/>
        <v>0</v>
      </c>
      <c r="D393" s="2"/>
      <c r="E393" s="2">
        <v>0</v>
      </c>
    </row>
    <row r="394" ht="20.1" hidden="1" customHeight="1" outlineLevel="2" spans="1:5">
      <c r="A394" s="2">
        <v>2050799</v>
      </c>
      <c r="B394" s="2" t="s">
        <v>259</v>
      </c>
      <c r="C394" s="2">
        <f t="shared" si="45"/>
        <v>0</v>
      </c>
      <c r="D394" s="2"/>
      <c r="E394" s="2">
        <v>0</v>
      </c>
    </row>
    <row r="395" ht="19.5" hidden="1" customHeight="1" outlineLevel="1" collapsed="1" spans="1:5">
      <c r="A395" s="2">
        <v>20508</v>
      </c>
      <c r="B395" s="2" t="s">
        <v>782</v>
      </c>
      <c r="C395" s="2">
        <f>SUM(C396:C400)</f>
        <v>30</v>
      </c>
      <c r="D395" s="2">
        <f>SUM(D396:D400)</f>
        <v>20</v>
      </c>
      <c r="E395" s="2">
        <v>10</v>
      </c>
    </row>
    <row r="396" ht="20.1" hidden="1" customHeight="1" outlineLevel="2" spans="1:5">
      <c r="A396" s="2">
        <v>2050801</v>
      </c>
      <c r="B396" s="2" t="s">
        <v>783</v>
      </c>
      <c r="C396" s="2">
        <f t="shared" ref="C396:C400" si="46">SUM(D396:E396)</f>
        <v>0</v>
      </c>
      <c r="D396" s="2"/>
      <c r="E396" s="2">
        <v>0</v>
      </c>
    </row>
    <row r="397" ht="20.1" hidden="1" customHeight="1" outlineLevel="2" spans="1:5">
      <c r="A397" s="2">
        <v>2050802</v>
      </c>
      <c r="B397" s="2" t="s">
        <v>784</v>
      </c>
      <c r="C397" s="2">
        <f t="shared" si="46"/>
        <v>30</v>
      </c>
      <c r="D397" s="2">
        <v>20</v>
      </c>
      <c r="E397" s="2">
        <v>10</v>
      </c>
    </row>
    <row r="398" ht="20.1" hidden="1" customHeight="1" outlineLevel="2" spans="1:5">
      <c r="A398" s="2">
        <v>2050803</v>
      </c>
      <c r="B398" s="2" t="s">
        <v>785</v>
      </c>
      <c r="C398" s="2">
        <f t="shared" si="46"/>
        <v>0</v>
      </c>
      <c r="D398" s="2"/>
      <c r="E398" s="2">
        <v>0</v>
      </c>
    </row>
    <row r="399" ht="20.1" hidden="1" customHeight="1" outlineLevel="2" spans="1:5">
      <c r="A399" s="2">
        <v>2050804</v>
      </c>
      <c r="B399" s="2" t="s">
        <v>786</v>
      </c>
      <c r="C399" s="2">
        <f t="shared" si="46"/>
        <v>0</v>
      </c>
      <c r="D399" s="2"/>
      <c r="E399" s="2">
        <v>0</v>
      </c>
    </row>
    <row r="400" ht="20.1" hidden="1" customHeight="1" outlineLevel="2" spans="1:5">
      <c r="A400" s="2">
        <v>2050899</v>
      </c>
      <c r="B400" s="2" t="s">
        <v>787</v>
      </c>
      <c r="C400" s="2">
        <f t="shared" si="46"/>
        <v>0</v>
      </c>
      <c r="D400" s="2"/>
      <c r="E400" s="2">
        <v>0</v>
      </c>
    </row>
    <row r="401" ht="19.5" hidden="1" customHeight="1" outlineLevel="1" collapsed="1" spans="1:5">
      <c r="A401" s="2">
        <v>20509</v>
      </c>
      <c r="B401" s="2" t="s">
        <v>260</v>
      </c>
      <c r="C401" s="2">
        <f>SUM(C402:C407)</f>
        <v>100</v>
      </c>
      <c r="D401" s="2">
        <f>SUM(D402:D407)</f>
        <v>0</v>
      </c>
      <c r="E401" s="2">
        <v>100</v>
      </c>
    </row>
    <row r="402" ht="20.1" hidden="1" customHeight="1" outlineLevel="2" spans="1:5">
      <c r="A402" s="2">
        <v>2050901</v>
      </c>
      <c r="B402" s="2" t="s">
        <v>261</v>
      </c>
      <c r="C402" s="2">
        <f t="shared" ref="C402:C407" si="47">SUM(D402:E402)</f>
        <v>100</v>
      </c>
      <c r="D402" s="2"/>
      <c r="E402" s="2">
        <v>100</v>
      </c>
    </row>
    <row r="403" ht="20.1" hidden="1" customHeight="1" outlineLevel="2" spans="1:5">
      <c r="A403" s="2">
        <v>2050902</v>
      </c>
      <c r="B403" s="2" t="s">
        <v>262</v>
      </c>
      <c r="C403" s="2">
        <f t="shared" si="47"/>
        <v>0</v>
      </c>
      <c r="D403" s="2"/>
      <c r="E403" s="2">
        <v>0</v>
      </c>
    </row>
    <row r="404" ht="20.1" hidden="1" customHeight="1" outlineLevel="2" spans="1:5">
      <c r="A404" s="2">
        <v>2050903</v>
      </c>
      <c r="B404" s="2" t="s">
        <v>263</v>
      </c>
      <c r="C404" s="2">
        <f t="shared" si="47"/>
        <v>0</v>
      </c>
      <c r="D404" s="2"/>
      <c r="E404" s="2">
        <v>0</v>
      </c>
    </row>
    <row r="405" ht="20.1" hidden="1" customHeight="1" outlineLevel="2" spans="1:5">
      <c r="A405" s="2">
        <v>2050904</v>
      </c>
      <c r="B405" s="2" t="s">
        <v>264</v>
      </c>
      <c r="C405" s="2">
        <f t="shared" si="47"/>
        <v>0</v>
      </c>
      <c r="D405" s="2"/>
      <c r="E405" s="2">
        <v>0</v>
      </c>
    </row>
    <row r="406" ht="20.1" hidden="1" customHeight="1" outlineLevel="2" spans="1:5">
      <c r="A406" s="2">
        <v>2050905</v>
      </c>
      <c r="B406" s="2" t="s">
        <v>788</v>
      </c>
      <c r="C406" s="2">
        <f t="shared" si="47"/>
        <v>0</v>
      </c>
      <c r="D406" s="2"/>
      <c r="E406" s="2">
        <v>0</v>
      </c>
    </row>
    <row r="407" ht="20.1" hidden="1" customHeight="1" outlineLevel="2" spans="1:5">
      <c r="A407" s="2">
        <v>2050999</v>
      </c>
      <c r="B407" s="2" t="s">
        <v>789</v>
      </c>
      <c r="C407" s="2">
        <f t="shared" si="47"/>
        <v>0</v>
      </c>
      <c r="D407" s="2"/>
      <c r="E407" s="2">
        <v>0</v>
      </c>
    </row>
    <row r="408" ht="19.5" hidden="1" customHeight="1" outlineLevel="1" collapsed="1" spans="1:5">
      <c r="A408" s="2">
        <v>20599</v>
      </c>
      <c r="B408" s="2" t="s">
        <v>265</v>
      </c>
      <c r="C408" s="2">
        <f>SUM(C409)</f>
        <v>0</v>
      </c>
      <c r="D408" s="2">
        <f>SUM(D409)</f>
        <v>0</v>
      </c>
      <c r="E408" s="2">
        <v>0</v>
      </c>
    </row>
    <row r="409" ht="20.1" hidden="1" customHeight="1" outlineLevel="2" spans="1:5">
      <c r="A409" s="2">
        <v>2059999</v>
      </c>
      <c r="B409" s="2" t="s">
        <v>266</v>
      </c>
      <c r="C409" s="2">
        <f t="shared" ref="C409:C415" si="48">SUM(D409:E409)</f>
        <v>0</v>
      </c>
      <c r="D409" s="2"/>
      <c r="E409" s="2">
        <v>0</v>
      </c>
    </row>
    <row r="410" ht="20.1" customHeight="1" collapsed="1" spans="1:5">
      <c r="A410" s="2">
        <v>206</v>
      </c>
      <c r="B410" s="2" t="s">
        <v>267</v>
      </c>
      <c r="C410" s="2">
        <f>SUM(C411,C416,C425,C431,C436,C441,C446,C453,C457,C461)</f>
        <v>3598</v>
      </c>
      <c r="D410" s="2">
        <f>SUM(D411,D416,D425,D431,D436,D441,D446,D453,D457,D461)</f>
        <v>78</v>
      </c>
      <c r="E410" s="2">
        <v>3520</v>
      </c>
    </row>
    <row r="411" ht="19.5" hidden="1" customHeight="1" outlineLevel="1" collapsed="1" spans="1:5">
      <c r="A411" s="2">
        <v>20601</v>
      </c>
      <c r="B411" s="2" t="s">
        <v>268</v>
      </c>
      <c r="C411" s="2">
        <f>SUM(C412:C415)</f>
        <v>9</v>
      </c>
      <c r="D411" s="2">
        <f>SUM(D412:D415)</f>
        <v>0</v>
      </c>
      <c r="E411" s="2">
        <v>9</v>
      </c>
    </row>
    <row r="412" ht="20.1" hidden="1" customHeight="1" outlineLevel="2" spans="1:5">
      <c r="A412" s="2">
        <v>2060101</v>
      </c>
      <c r="B412" s="2" t="s">
        <v>159</v>
      </c>
      <c r="C412" s="2">
        <f t="shared" si="48"/>
        <v>0</v>
      </c>
      <c r="D412" s="2"/>
      <c r="E412" s="2">
        <v>0</v>
      </c>
    </row>
    <row r="413" ht="20.1" hidden="1" customHeight="1" outlineLevel="2" spans="1:5">
      <c r="A413" s="2">
        <v>2060102</v>
      </c>
      <c r="B413" s="2" t="s">
        <v>160</v>
      </c>
      <c r="C413" s="2">
        <f t="shared" si="48"/>
        <v>9</v>
      </c>
      <c r="D413" s="2"/>
      <c r="E413" s="2">
        <v>9</v>
      </c>
    </row>
    <row r="414" ht="20.1" hidden="1" customHeight="1" outlineLevel="2" spans="1:5">
      <c r="A414" s="2">
        <v>2060103</v>
      </c>
      <c r="B414" s="2" t="s">
        <v>170</v>
      </c>
      <c r="C414" s="2">
        <f t="shared" si="48"/>
        <v>0</v>
      </c>
      <c r="D414" s="2"/>
      <c r="E414" s="2">
        <v>0</v>
      </c>
    </row>
    <row r="415" ht="20.1" hidden="1" customHeight="1" outlineLevel="2" spans="1:5">
      <c r="A415" s="2">
        <v>2060199</v>
      </c>
      <c r="B415" s="2" t="s">
        <v>790</v>
      </c>
      <c r="C415" s="2">
        <f t="shared" si="48"/>
        <v>0</v>
      </c>
      <c r="D415" s="2"/>
      <c r="E415" s="2">
        <v>0</v>
      </c>
    </row>
    <row r="416" ht="19.5" hidden="1" customHeight="1" outlineLevel="1" collapsed="1" spans="1:5">
      <c r="A416" s="2">
        <v>20602</v>
      </c>
      <c r="B416" s="2" t="s">
        <v>269</v>
      </c>
      <c r="C416" s="2">
        <f>SUM(C417:C424)</f>
        <v>0</v>
      </c>
      <c r="D416" s="2">
        <f>SUM(D417:D424)</f>
        <v>0</v>
      </c>
      <c r="E416" s="2">
        <v>0</v>
      </c>
    </row>
    <row r="417" ht="20.1" hidden="1" customHeight="1" outlineLevel="2" spans="1:5">
      <c r="A417" s="2">
        <v>2060201</v>
      </c>
      <c r="B417" s="2" t="s">
        <v>279</v>
      </c>
      <c r="C417" s="2">
        <f t="shared" ref="C417:C424" si="49">SUM(D417:E417)</f>
        <v>0</v>
      </c>
      <c r="D417" s="2"/>
      <c r="E417" s="2">
        <v>0</v>
      </c>
    </row>
    <row r="418" ht="20.1" hidden="1" customHeight="1" outlineLevel="2" spans="1:5">
      <c r="A418" s="2">
        <v>2060203</v>
      </c>
      <c r="B418" s="2" t="s">
        <v>791</v>
      </c>
      <c r="C418" s="2">
        <f t="shared" si="49"/>
        <v>0</v>
      </c>
      <c r="D418" s="2"/>
      <c r="E418" s="2">
        <v>0</v>
      </c>
    </row>
    <row r="419" ht="20.1" hidden="1" customHeight="1" outlineLevel="2" spans="1:5">
      <c r="A419" s="2">
        <v>2060204</v>
      </c>
      <c r="B419" s="2" t="s">
        <v>792</v>
      </c>
      <c r="C419" s="2">
        <f t="shared" si="49"/>
        <v>0</v>
      </c>
      <c r="D419" s="2"/>
      <c r="E419" s="2">
        <v>0</v>
      </c>
    </row>
    <row r="420" ht="20.1" hidden="1" customHeight="1" outlineLevel="2" spans="1:5">
      <c r="A420" s="2">
        <v>2060205</v>
      </c>
      <c r="B420" s="2" t="s">
        <v>793</v>
      </c>
      <c r="C420" s="2">
        <f t="shared" si="49"/>
        <v>0</v>
      </c>
      <c r="D420" s="2"/>
      <c r="E420" s="2">
        <v>0</v>
      </c>
    </row>
    <row r="421" ht="20.1" hidden="1" customHeight="1" outlineLevel="2" spans="1:5">
      <c r="A421" s="2">
        <v>2060206</v>
      </c>
      <c r="B421" s="2" t="s">
        <v>794</v>
      </c>
      <c r="C421" s="2">
        <f t="shared" si="49"/>
        <v>0</v>
      </c>
      <c r="D421" s="2"/>
      <c r="E421" s="2">
        <v>0</v>
      </c>
    </row>
    <row r="422" ht="20.1" hidden="1" customHeight="1" outlineLevel="2" spans="1:5">
      <c r="A422" s="2">
        <v>2060207</v>
      </c>
      <c r="B422" s="2" t="s">
        <v>795</v>
      </c>
      <c r="C422" s="2">
        <f t="shared" si="49"/>
        <v>0</v>
      </c>
      <c r="D422" s="2"/>
      <c r="E422" s="2">
        <v>0</v>
      </c>
    </row>
    <row r="423" ht="20.1" hidden="1" customHeight="1" outlineLevel="2" spans="1:5">
      <c r="A423" s="2">
        <v>2060208</v>
      </c>
      <c r="B423" s="2" t="s">
        <v>796</v>
      </c>
      <c r="C423" s="2">
        <f t="shared" si="49"/>
        <v>0</v>
      </c>
      <c r="D423" s="2"/>
      <c r="E423" s="2">
        <v>0</v>
      </c>
    </row>
    <row r="424" ht="20.1" hidden="1" customHeight="1" outlineLevel="2" spans="1:5">
      <c r="A424" s="2">
        <v>2060299</v>
      </c>
      <c r="B424" s="2" t="s">
        <v>270</v>
      </c>
      <c r="C424" s="2">
        <f t="shared" si="49"/>
        <v>0</v>
      </c>
      <c r="D424" s="2"/>
      <c r="E424" s="2">
        <v>0</v>
      </c>
    </row>
    <row r="425" ht="19.5" hidden="1" customHeight="1" outlineLevel="1" collapsed="1" spans="1:5">
      <c r="A425" s="2">
        <v>20603</v>
      </c>
      <c r="B425" s="2" t="s">
        <v>797</v>
      </c>
      <c r="C425" s="2">
        <f>SUM(C426:C430)</f>
        <v>0</v>
      </c>
      <c r="D425" s="2">
        <f>SUM(D426:D430)</f>
        <v>0</v>
      </c>
      <c r="E425" s="2">
        <v>0</v>
      </c>
    </row>
    <row r="426" ht="20.1" hidden="1" customHeight="1" outlineLevel="2" spans="1:5">
      <c r="A426" s="2">
        <v>2060301</v>
      </c>
      <c r="B426" s="2" t="s">
        <v>279</v>
      </c>
      <c r="C426" s="2">
        <f t="shared" ref="C426:C430" si="50">SUM(D426:E426)</f>
        <v>0</v>
      </c>
      <c r="D426" s="2"/>
      <c r="E426" s="2">
        <v>0</v>
      </c>
    </row>
    <row r="427" ht="20.1" hidden="1" customHeight="1" outlineLevel="2" spans="1:5">
      <c r="A427" s="2">
        <v>2060302</v>
      </c>
      <c r="B427" s="2" t="s">
        <v>798</v>
      </c>
      <c r="C427" s="2">
        <f t="shared" si="50"/>
        <v>0</v>
      </c>
      <c r="D427" s="2"/>
      <c r="E427" s="2">
        <v>0</v>
      </c>
    </row>
    <row r="428" ht="20.1" hidden="1" customHeight="1" outlineLevel="2" spans="1:5">
      <c r="A428" s="2">
        <v>2060303</v>
      </c>
      <c r="B428" s="2" t="s">
        <v>799</v>
      </c>
      <c r="C428" s="2">
        <f t="shared" si="50"/>
        <v>0</v>
      </c>
      <c r="D428" s="2"/>
      <c r="E428" s="2">
        <v>0</v>
      </c>
    </row>
    <row r="429" ht="20.1" hidden="1" customHeight="1" outlineLevel="2" spans="1:5">
      <c r="A429" s="2">
        <v>2060304</v>
      </c>
      <c r="B429" s="2" t="s">
        <v>800</v>
      </c>
      <c r="C429" s="2">
        <f t="shared" si="50"/>
        <v>0</v>
      </c>
      <c r="D429" s="2"/>
      <c r="E429" s="2">
        <v>0</v>
      </c>
    </row>
    <row r="430" ht="20.1" hidden="1" customHeight="1" outlineLevel="2" spans="1:5">
      <c r="A430" s="2">
        <v>2060399</v>
      </c>
      <c r="B430" s="2" t="s">
        <v>801</v>
      </c>
      <c r="C430" s="2">
        <f t="shared" si="50"/>
        <v>0</v>
      </c>
      <c r="D430" s="2"/>
      <c r="E430" s="2">
        <v>0</v>
      </c>
    </row>
    <row r="431" ht="19.5" hidden="1" customHeight="1" outlineLevel="1" collapsed="1" spans="1:5">
      <c r="A431" s="2">
        <v>20604</v>
      </c>
      <c r="B431" s="2" t="s">
        <v>271</v>
      </c>
      <c r="C431" s="2">
        <f>SUM(C432:C435)</f>
        <v>0</v>
      </c>
      <c r="D431" s="2">
        <f>SUM(D432:D435)</f>
        <v>0</v>
      </c>
      <c r="E431" s="2">
        <v>0</v>
      </c>
    </row>
    <row r="432" ht="20.1" hidden="1" customHeight="1" outlineLevel="2" spans="1:5">
      <c r="A432" s="2">
        <v>2060401</v>
      </c>
      <c r="B432" s="2" t="s">
        <v>279</v>
      </c>
      <c r="C432" s="2">
        <f t="shared" ref="C432:C435" si="51">SUM(D432:E432)</f>
        <v>0</v>
      </c>
      <c r="D432" s="2"/>
      <c r="E432" s="2">
        <v>0</v>
      </c>
    </row>
    <row r="433" ht="20.1" hidden="1" customHeight="1" outlineLevel="2" spans="1:5">
      <c r="A433" s="2">
        <v>2060404</v>
      </c>
      <c r="B433" s="2" t="s">
        <v>272</v>
      </c>
      <c r="C433" s="2">
        <f t="shared" si="51"/>
        <v>0</v>
      </c>
      <c r="D433" s="2"/>
      <c r="E433" s="2">
        <v>0</v>
      </c>
    </row>
    <row r="434" ht="20.1" hidden="1" customHeight="1" outlineLevel="2" spans="1:5">
      <c r="A434" s="2">
        <v>2060405</v>
      </c>
      <c r="B434" s="2" t="s">
        <v>802</v>
      </c>
      <c r="C434" s="2">
        <f t="shared" si="51"/>
        <v>0</v>
      </c>
      <c r="D434" s="2"/>
      <c r="E434" s="2">
        <v>0</v>
      </c>
    </row>
    <row r="435" ht="20.1" hidden="1" customHeight="1" outlineLevel="2" spans="1:5">
      <c r="A435" s="2">
        <v>2060499</v>
      </c>
      <c r="B435" s="2" t="s">
        <v>273</v>
      </c>
      <c r="C435" s="2">
        <f t="shared" si="51"/>
        <v>0</v>
      </c>
      <c r="D435" s="2"/>
      <c r="E435" s="2">
        <v>0</v>
      </c>
    </row>
    <row r="436" ht="19.5" hidden="1" customHeight="1" outlineLevel="1" collapsed="1" spans="1:5">
      <c r="A436" s="2">
        <v>20605</v>
      </c>
      <c r="B436" s="2" t="s">
        <v>274</v>
      </c>
      <c r="C436" s="2">
        <f>SUM(C437:C440)</f>
        <v>0</v>
      </c>
      <c r="D436" s="2">
        <f>SUM(D437:D440)</f>
        <v>0</v>
      </c>
      <c r="E436" s="2">
        <v>0</v>
      </c>
    </row>
    <row r="437" ht="20.1" hidden="1" customHeight="1" outlineLevel="2" spans="1:5">
      <c r="A437" s="2">
        <v>2060501</v>
      </c>
      <c r="B437" s="2" t="s">
        <v>279</v>
      </c>
      <c r="C437" s="2">
        <f t="shared" ref="C437:C440" si="52">SUM(D437:E437)</f>
        <v>0</v>
      </c>
      <c r="D437" s="2"/>
      <c r="E437" s="2">
        <v>0</v>
      </c>
    </row>
    <row r="438" ht="20.1" hidden="1" customHeight="1" outlineLevel="2" spans="1:5">
      <c r="A438" s="2">
        <v>2060502</v>
      </c>
      <c r="B438" s="2" t="s">
        <v>275</v>
      </c>
      <c r="C438" s="2">
        <f t="shared" si="52"/>
        <v>0</v>
      </c>
      <c r="D438" s="2"/>
      <c r="E438" s="2">
        <v>0</v>
      </c>
    </row>
    <row r="439" ht="20.1" hidden="1" customHeight="1" outlineLevel="2" spans="1:5">
      <c r="A439" s="2">
        <v>2060503</v>
      </c>
      <c r="B439" s="2" t="s">
        <v>803</v>
      </c>
      <c r="C439" s="2">
        <f t="shared" si="52"/>
        <v>0</v>
      </c>
      <c r="D439" s="2"/>
      <c r="E439" s="2">
        <v>0</v>
      </c>
    </row>
    <row r="440" ht="20.1" hidden="1" customHeight="1" outlineLevel="2" spans="1:5">
      <c r="A440" s="2">
        <v>2060599</v>
      </c>
      <c r="B440" s="2" t="s">
        <v>804</v>
      </c>
      <c r="C440" s="2">
        <f t="shared" si="52"/>
        <v>0</v>
      </c>
      <c r="D440" s="2"/>
      <c r="E440" s="2">
        <v>0</v>
      </c>
    </row>
    <row r="441" ht="19.5" hidden="1" customHeight="1" outlineLevel="1" collapsed="1" spans="1:5">
      <c r="A441" s="2">
        <v>20606</v>
      </c>
      <c r="B441" s="2" t="s">
        <v>276</v>
      </c>
      <c r="C441" s="2">
        <f>SUM(C442:C445)</f>
        <v>0</v>
      </c>
      <c r="D441" s="2">
        <f>SUM(D442:D445)</f>
        <v>0</v>
      </c>
      <c r="E441" s="2">
        <v>0</v>
      </c>
    </row>
    <row r="442" ht="20.1" hidden="1" customHeight="1" outlineLevel="2" spans="1:5">
      <c r="A442" s="2">
        <v>2060601</v>
      </c>
      <c r="B442" s="2" t="s">
        <v>805</v>
      </c>
      <c r="C442" s="2">
        <f t="shared" ref="C442:C445" si="53">SUM(D442:E442)</f>
        <v>0</v>
      </c>
      <c r="D442" s="2"/>
      <c r="E442" s="2">
        <v>0</v>
      </c>
    </row>
    <row r="443" ht="20.1" hidden="1" customHeight="1" outlineLevel="2" spans="1:5">
      <c r="A443" s="2">
        <v>2060602</v>
      </c>
      <c r="B443" s="2" t="s">
        <v>277</v>
      </c>
      <c r="C443" s="2">
        <f t="shared" si="53"/>
        <v>0</v>
      </c>
      <c r="D443" s="2"/>
      <c r="E443" s="2">
        <v>0</v>
      </c>
    </row>
    <row r="444" ht="20.1" hidden="1" customHeight="1" outlineLevel="2" spans="1:5">
      <c r="A444" s="2">
        <v>2060603</v>
      </c>
      <c r="B444" s="2" t="s">
        <v>806</v>
      </c>
      <c r="C444" s="2">
        <f t="shared" si="53"/>
        <v>0</v>
      </c>
      <c r="D444" s="2"/>
      <c r="E444" s="2">
        <v>0</v>
      </c>
    </row>
    <row r="445" ht="20.1" hidden="1" customHeight="1" outlineLevel="2" spans="1:5">
      <c r="A445" s="2">
        <v>2060699</v>
      </c>
      <c r="B445" s="2" t="s">
        <v>807</v>
      </c>
      <c r="C445" s="2">
        <f t="shared" si="53"/>
        <v>0</v>
      </c>
      <c r="D445" s="2"/>
      <c r="E445" s="2">
        <v>0</v>
      </c>
    </row>
    <row r="446" ht="19.5" hidden="1" customHeight="1" outlineLevel="1" collapsed="1" spans="1:5">
      <c r="A446" s="2">
        <v>20607</v>
      </c>
      <c r="B446" s="2" t="s">
        <v>278</v>
      </c>
      <c r="C446" s="2">
        <f>SUM(C447:C452)</f>
        <v>84</v>
      </c>
      <c r="D446" s="2">
        <f>SUM(D447:D452)</f>
        <v>78</v>
      </c>
      <c r="E446" s="2">
        <v>6</v>
      </c>
    </row>
    <row r="447" ht="20.1" hidden="1" customHeight="1" outlineLevel="2" spans="1:5">
      <c r="A447" s="2">
        <v>2060701</v>
      </c>
      <c r="B447" s="2" t="s">
        <v>279</v>
      </c>
      <c r="C447" s="2">
        <f t="shared" ref="C447:C452" si="54">SUM(D447:E447)</f>
        <v>78</v>
      </c>
      <c r="D447" s="2">
        <v>78</v>
      </c>
      <c r="E447" s="2">
        <v>0</v>
      </c>
    </row>
    <row r="448" ht="20.1" hidden="1" customHeight="1" outlineLevel="2" spans="1:5">
      <c r="A448" s="2">
        <v>2060702</v>
      </c>
      <c r="B448" s="2" t="s">
        <v>280</v>
      </c>
      <c r="C448" s="2">
        <f t="shared" si="54"/>
        <v>5</v>
      </c>
      <c r="D448" s="2"/>
      <c r="E448" s="2">
        <v>5</v>
      </c>
    </row>
    <row r="449" ht="20.1" hidden="1" customHeight="1" outlineLevel="2" spans="1:5">
      <c r="A449" s="2">
        <v>2060703</v>
      </c>
      <c r="B449" s="2" t="s">
        <v>281</v>
      </c>
      <c r="C449" s="2">
        <f t="shared" si="54"/>
        <v>1</v>
      </c>
      <c r="D449" s="2"/>
      <c r="E449" s="2">
        <v>1</v>
      </c>
    </row>
    <row r="450" ht="20.1" hidden="1" customHeight="1" outlineLevel="2" spans="1:5">
      <c r="A450" s="2">
        <v>2060704</v>
      </c>
      <c r="B450" s="2" t="s">
        <v>808</v>
      </c>
      <c r="C450" s="2">
        <f t="shared" si="54"/>
        <v>0</v>
      </c>
      <c r="D450" s="2"/>
      <c r="E450" s="2">
        <v>0</v>
      </c>
    </row>
    <row r="451" ht="20.1" hidden="1" customHeight="1" outlineLevel="2" spans="1:5">
      <c r="A451" s="2">
        <v>2060705</v>
      </c>
      <c r="B451" s="2" t="s">
        <v>809</v>
      </c>
      <c r="C451" s="2">
        <f t="shared" si="54"/>
        <v>0</v>
      </c>
      <c r="D451" s="2"/>
      <c r="E451" s="2">
        <v>0</v>
      </c>
    </row>
    <row r="452" ht="20.1" hidden="1" customHeight="1" outlineLevel="2" spans="1:5">
      <c r="A452" s="2">
        <v>2060799</v>
      </c>
      <c r="B452" s="2" t="s">
        <v>282</v>
      </c>
      <c r="C452" s="2">
        <f t="shared" si="54"/>
        <v>0</v>
      </c>
      <c r="D452" s="2"/>
      <c r="E452" s="2">
        <v>0</v>
      </c>
    </row>
    <row r="453" ht="19.5" hidden="1" customHeight="1" outlineLevel="1" collapsed="1" spans="1:5">
      <c r="A453" s="2">
        <v>20608</v>
      </c>
      <c r="B453" s="2" t="s">
        <v>810</v>
      </c>
      <c r="C453" s="2">
        <f>SUM(C454:C456)</f>
        <v>0</v>
      </c>
      <c r="D453" s="2">
        <f>SUM(D454:D456)</f>
        <v>0</v>
      </c>
      <c r="E453" s="2">
        <v>0</v>
      </c>
    </row>
    <row r="454" ht="20.1" hidden="1" customHeight="1" outlineLevel="2" spans="1:5">
      <c r="A454" s="2">
        <v>2060801</v>
      </c>
      <c r="B454" s="2" t="s">
        <v>811</v>
      </c>
      <c r="C454" s="2">
        <f t="shared" ref="C454:C456" si="55">SUM(D454:E454)</f>
        <v>0</v>
      </c>
      <c r="D454" s="2"/>
      <c r="E454" s="2">
        <v>0</v>
      </c>
    </row>
    <row r="455" ht="20.1" hidden="1" customHeight="1" outlineLevel="2" spans="1:5">
      <c r="A455" s="2">
        <v>2060802</v>
      </c>
      <c r="B455" s="2" t="s">
        <v>812</v>
      </c>
      <c r="C455" s="2">
        <f t="shared" si="55"/>
        <v>0</v>
      </c>
      <c r="D455" s="2"/>
      <c r="E455" s="2">
        <v>0</v>
      </c>
    </row>
    <row r="456" ht="20.1" hidden="1" customHeight="1" outlineLevel="2" spans="1:5">
      <c r="A456" s="2">
        <v>2060899</v>
      </c>
      <c r="B456" s="2" t="s">
        <v>813</v>
      </c>
      <c r="C456" s="2">
        <f t="shared" si="55"/>
        <v>0</v>
      </c>
      <c r="D456" s="2"/>
      <c r="E456" s="2">
        <v>0</v>
      </c>
    </row>
    <row r="457" ht="19.5" hidden="1" customHeight="1" outlineLevel="1" collapsed="1" spans="1:5">
      <c r="A457" s="2">
        <v>20609</v>
      </c>
      <c r="B457" s="2" t="s">
        <v>283</v>
      </c>
      <c r="C457" s="2">
        <f>SUM(C458:C460)</f>
        <v>0</v>
      </c>
      <c r="D457" s="2">
        <f>SUM(D458:D460)</f>
        <v>0</v>
      </c>
      <c r="E457" s="2">
        <v>0</v>
      </c>
    </row>
    <row r="458" ht="20.1" hidden="1" customHeight="1" outlineLevel="2" spans="1:5">
      <c r="A458" s="2">
        <v>2060901</v>
      </c>
      <c r="B458" s="2" t="s">
        <v>814</v>
      </c>
      <c r="C458" s="2">
        <f t="shared" ref="C458:C460" si="56">SUM(D458:E458)</f>
        <v>0</v>
      </c>
      <c r="D458" s="2"/>
      <c r="E458" s="2">
        <v>0</v>
      </c>
    </row>
    <row r="459" ht="20.1" hidden="1" customHeight="1" outlineLevel="2" spans="1:5">
      <c r="A459" s="2">
        <v>2060902</v>
      </c>
      <c r="B459" s="2" t="s">
        <v>815</v>
      </c>
      <c r="C459" s="2">
        <f t="shared" si="56"/>
        <v>0</v>
      </c>
      <c r="D459" s="2"/>
      <c r="E459" s="2">
        <v>0</v>
      </c>
    </row>
    <row r="460" ht="20.1" hidden="1" customHeight="1" outlineLevel="2" spans="1:5">
      <c r="A460" s="2">
        <v>2060999</v>
      </c>
      <c r="B460" s="2" t="s">
        <v>284</v>
      </c>
      <c r="C460" s="2">
        <f t="shared" si="56"/>
        <v>0</v>
      </c>
      <c r="D460" s="2"/>
      <c r="E460" s="2">
        <v>0</v>
      </c>
    </row>
    <row r="461" ht="19.5" hidden="1" customHeight="1" outlineLevel="1" collapsed="1" spans="1:5">
      <c r="A461" s="2">
        <v>20699</v>
      </c>
      <c r="B461" s="2" t="s">
        <v>285</v>
      </c>
      <c r="C461" s="2">
        <f>SUM(C462:C465)</f>
        <v>3505</v>
      </c>
      <c r="D461" s="2">
        <f>SUM(D462:D465)</f>
        <v>0</v>
      </c>
      <c r="E461" s="2">
        <v>3505</v>
      </c>
    </row>
    <row r="462" ht="20.1" hidden="1" customHeight="1" outlineLevel="2" spans="1:5">
      <c r="A462" s="2">
        <v>2069901</v>
      </c>
      <c r="B462" s="2" t="s">
        <v>816</v>
      </c>
      <c r="C462" s="2">
        <f t="shared" ref="C462:C465" si="57">SUM(D462:E462)</f>
        <v>0</v>
      </c>
      <c r="D462" s="2"/>
      <c r="E462" s="2">
        <v>0</v>
      </c>
    </row>
    <row r="463" ht="20.1" hidden="1" customHeight="1" outlineLevel="2" spans="1:5">
      <c r="A463" s="2">
        <v>2069902</v>
      </c>
      <c r="B463" s="2" t="s">
        <v>817</v>
      </c>
      <c r="C463" s="2">
        <f t="shared" si="57"/>
        <v>0</v>
      </c>
      <c r="D463" s="2"/>
      <c r="E463" s="2">
        <v>0</v>
      </c>
    </row>
    <row r="464" ht="20.1" hidden="1" customHeight="1" outlineLevel="2" spans="1:5">
      <c r="A464" s="2">
        <v>2069903</v>
      </c>
      <c r="B464" s="2" t="s">
        <v>818</v>
      </c>
      <c r="C464" s="2">
        <f t="shared" si="57"/>
        <v>0</v>
      </c>
      <c r="D464" s="2"/>
      <c r="E464" s="2">
        <v>0</v>
      </c>
    </row>
    <row r="465" ht="20.1" hidden="1" customHeight="1" outlineLevel="2" spans="1:5">
      <c r="A465" s="2">
        <v>2069999</v>
      </c>
      <c r="B465" s="2" t="s">
        <v>286</v>
      </c>
      <c r="C465" s="2">
        <f t="shared" si="57"/>
        <v>3505</v>
      </c>
      <c r="D465" s="2"/>
      <c r="E465" s="2">
        <v>3505</v>
      </c>
    </row>
    <row r="466" ht="21" customHeight="1" collapsed="1" spans="1:5">
      <c r="A466" s="2">
        <v>207</v>
      </c>
      <c r="B466" s="2" t="s">
        <v>287</v>
      </c>
      <c r="C466" s="2">
        <f>SUM(C467,C483,C491,C502,C511,C519)</f>
        <v>254</v>
      </c>
      <c r="D466" s="2">
        <f>SUM(D467,D483,D491,D502,D511,D519)</f>
        <v>229</v>
      </c>
      <c r="E466" s="2">
        <v>25</v>
      </c>
    </row>
    <row r="467" ht="19.5" hidden="1" customHeight="1" outlineLevel="1" collapsed="1" spans="1:5">
      <c r="A467" s="2">
        <v>20701</v>
      </c>
      <c r="B467" s="2" t="s">
        <v>288</v>
      </c>
      <c r="C467" s="2">
        <f>SUM(C468:C482)</f>
        <v>248</v>
      </c>
      <c r="D467" s="2">
        <f>SUM(D468:D482)</f>
        <v>229</v>
      </c>
      <c r="E467" s="2">
        <v>19</v>
      </c>
    </row>
    <row r="468" ht="20.1" hidden="1" customHeight="1" outlineLevel="2" spans="1:5">
      <c r="A468" s="2">
        <v>2070101</v>
      </c>
      <c r="B468" s="2" t="s">
        <v>159</v>
      </c>
      <c r="C468" s="2">
        <f t="shared" ref="C468:C482" si="58">SUM(D468:E468)</f>
        <v>229</v>
      </c>
      <c r="D468" s="2">
        <v>229</v>
      </c>
      <c r="E468" s="2">
        <v>0</v>
      </c>
    </row>
    <row r="469" ht="20.1" hidden="1" customHeight="1" outlineLevel="2" spans="1:5">
      <c r="A469" s="2">
        <v>2070102</v>
      </c>
      <c r="B469" s="2" t="s">
        <v>160</v>
      </c>
      <c r="C469" s="2">
        <f t="shared" si="58"/>
        <v>5</v>
      </c>
      <c r="D469" s="2"/>
      <c r="E469" s="2">
        <v>5</v>
      </c>
    </row>
    <row r="470" ht="20.1" hidden="1" customHeight="1" outlineLevel="2" spans="1:5">
      <c r="A470" s="2">
        <v>2070103</v>
      </c>
      <c r="B470" s="2" t="s">
        <v>170</v>
      </c>
      <c r="C470" s="2">
        <f t="shared" si="58"/>
        <v>0</v>
      </c>
      <c r="D470" s="2"/>
      <c r="E470" s="2">
        <v>0</v>
      </c>
    </row>
    <row r="471" ht="20.1" hidden="1" customHeight="1" outlineLevel="2" spans="1:5">
      <c r="A471" s="2">
        <v>2070104</v>
      </c>
      <c r="B471" s="2" t="s">
        <v>289</v>
      </c>
      <c r="C471" s="2">
        <f t="shared" si="58"/>
        <v>0</v>
      </c>
      <c r="D471" s="2"/>
      <c r="E471" s="2">
        <v>0</v>
      </c>
    </row>
    <row r="472" ht="20.1" hidden="1" customHeight="1" outlineLevel="2" spans="1:5">
      <c r="A472" s="2">
        <v>2070105</v>
      </c>
      <c r="B472" s="2" t="s">
        <v>819</v>
      </c>
      <c r="C472" s="2">
        <f t="shared" si="58"/>
        <v>0</v>
      </c>
      <c r="D472" s="2"/>
      <c r="E472" s="2">
        <v>0</v>
      </c>
    </row>
    <row r="473" ht="20.1" hidden="1" customHeight="1" outlineLevel="2" spans="1:5">
      <c r="A473" s="2">
        <v>2070106</v>
      </c>
      <c r="B473" s="2" t="s">
        <v>820</v>
      </c>
      <c r="C473" s="2">
        <f t="shared" si="58"/>
        <v>0</v>
      </c>
      <c r="D473" s="2"/>
      <c r="E473" s="2">
        <v>0</v>
      </c>
    </row>
    <row r="474" ht="20.1" hidden="1" customHeight="1" outlineLevel="2" spans="1:5">
      <c r="A474" s="2">
        <v>2070107</v>
      </c>
      <c r="B474" s="2" t="s">
        <v>821</v>
      </c>
      <c r="C474" s="2">
        <f t="shared" si="58"/>
        <v>0</v>
      </c>
      <c r="D474" s="2"/>
      <c r="E474" s="2">
        <v>0</v>
      </c>
    </row>
    <row r="475" ht="20.1" hidden="1" customHeight="1" outlineLevel="2" spans="1:5">
      <c r="A475" s="2">
        <v>2070108</v>
      </c>
      <c r="B475" s="2" t="s">
        <v>290</v>
      </c>
      <c r="C475" s="2">
        <f t="shared" si="58"/>
        <v>0</v>
      </c>
      <c r="D475" s="2"/>
      <c r="E475" s="2">
        <v>0</v>
      </c>
    </row>
    <row r="476" ht="20.1" hidden="1" customHeight="1" outlineLevel="2" spans="1:5">
      <c r="A476" s="2">
        <v>2070109</v>
      </c>
      <c r="B476" s="2" t="s">
        <v>291</v>
      </c>
      <c r="C476" s="2">
        <f t="shared" si="58"/>
        <v>0</v>
      </c>
      <c r="D476" s="2"/>
      <c r="E476" s="2">
        <v>0</v>
      </c>
    </row>
    <row r="477" ht="20.1" hidden="1" customHeight="1" outlineLevel="2" spans="1:5">
      <c r="A477" s="2">
        <v>2070110</v>
      </c>
      <c r="B477" s="2" t="s">
        <v>822</v>
      </c>
      <c r="C477" s="2">
        <f t="shared" si="58"/>
        <v>0</v>
      </c>
      <c r="D477" s="2"/>
      <c r="E477" s="2">
        <v>0</v>
      </c>
    </row>
    <row r="478" ht="20.1" hidden="1" customHeight="1" outlineLevel="2" spans="1:5">
      <c r="A478" s="2">
        <v>2070111</v>
      </c>
      <c r="B478" s="2" t="s">
        <v>292</v>
      </c>
      <c r="C478" s="2">
        <f t="shared" si="58"/>
        <v>0</v>
      </c>
      <c r="D478" s="2"/>
      <c r="E478" s="2">
        <v>0</v>
      </c>
    </row>
    <row r="479" ht="20.1" hidden="1" customHeight="1" outlineLevel="2" spans="1:5">
      <c r="A479" s="2">
        <v>2070112</v>
      </c>
      <c r="B479" s="2" t="s">
        <v>293</v>
      </c>
      <c r="C479" s="2">
        <f t="shared" si="58"/>
        <v>4</v>
      </c>
      <c r="D479" s="2"/>
      <c r="E479" s="2">
        <v>4</v>
      </c>
    </row>
    <row r="480" ht="20.1" hidden="1" customHeight="1" outlineLevel="2" spans="1:5">
      <c r="A480" s="2">
        <v>2070113</v>
      </c>
      <c r="B480" s="2" t="s">
        <v>823</v>
      </c>
      <c r="C480" s="2">
        <f t="shared" si="58"/>
        <v>0</v>
      </c>
      <c r="D480" s="2"/>
      <c r="E480" s="2">
        <v>0</v>
      </c>
    </row>
    <row r="481" ht="20.1" hidden="1" customHeight="1" outlineLevel="2" spans="1:5">
      <c r="A481" s="2">
        <v>2070114</v>
      </c>
      <c r="B481" s="2" t="s">
        <v>294</v>
      </c>
      <c r="C481" s="2">
        <f t="shared" si="58"/>
        <v>0</v>
      </c>
      <c r="D481" s="2"/>
      <c r="E481" s="2">
        <v>0</v>
      </c>
    </row>
    <row r="482" ht="20.1" hidden="1" customHeight="1" outlineLevel="2" spans="1:5">
      <c r="A482" s="2">
        <v>2070199</v>
      </c>
      <c r="B482" s="2" t="s">
        <v>295</v>
      </c>
      <c r="C482" s="2">
        <f t="shared" si="58"/>
        <v>10</v>
      </c>
      <c r="D482" s="2"/>
      <c r="E482" s="2">
        <v>10</v>
      </c>
    </row>
    <row r="483" ht="19.5" hidden="1" customHeight="1" outlineLevel="1" collapsed="1" spans="1:5">
      <c r="A483" s="2">
        <v>20702</v>
      </c>
      <c r="B483" s="2" t="s">
        <v>296</v>
      </c>
      <c r="C483" s="2">
        <f>SUM(C484:C490)</f>
        <v>1</v>
      </c>
      <c r="D483" s="2">
        <f>SUM(D484:D490)</f>
        <v>0</v>
      </c>
      <c r="E483" s="2">
        <v>1</v>
      </c>
    </row>
    <row r="484" ht="19.5" hidden="1" customHeight="1" outlineLevel="2" spans="1:5">
      <c r="A484" s="2">
        <v>2070201</v>
      </c>
      <c r="B484" s="2" t="s">
        <v>159</v>
      </c>
      <c r="C484" s="2">
        <f t="shared" ref="C484:C490" si="59">SUM(D484:E484)</f>
        <v>0</v>
      </c>
      <c r="D484" s="2"/>
      <c r="E484" s="2">
        <v>0</v>
      </c>
    </row>
    <row r="485" ht="19.5" hidden="1" customHeight="1" outlineLevel="2" spans="1:5">
      <c r="A485" s="2">
        <v>2070202</v>
      </c>
      <c r="B485" s="2" t="s">
        <v>160</v>
      </c>
      <c r="C485" s="2">
        <f t="shared" si="59"/>
        <v>0</v>
      </c>
      <c r="D485" s="2"/>
      <c r="E485" s="2">
        <v>0</v>
      </c>
    </row>
    <row r="486" ht="19.5" hidden="1" customHeight="1" outlineLevel="2" spans="1:5">
      <c r="A486" s="2">
        <v>2070203</v>
      </c>
      <c r="B486" s="2" t="s">
        <v>170</v>
      </c>
      <c r="C486" s="2">
        <f t="shared" si="59"/>
        <v>0</v>
      </c>
      <c r="D486" s="2"/>
      <c r="E486" s="2">
        <v>0</v>
      </c>
    </row>
    <row r="487" ht="19.5" hidden="1" customHeight="1" outlineLevel="2" spans="1:5">
      <c r="A487" s="2">
        <v>2070204</v>
      </c>
      <c r="B487" s="2" t="s">
        <v>297</v>
      </c>
      <c r="C487" s="2">
        <f t="shared" si="59"/>
        <v>1</v>
      </c>
      <c r="D487" s="2"/>
      <c r="E487" s="2">
        <v>1</v>
      </c>
    </row>
    <row r="488" ht="19.5" hidden="1" customHeight="1" outlineLevel="2" spans="1:5">
      <c r="A488" s="2">
        <v>2070205</v>
      </c>
      <c r="B488" s="2" t="s">
        <v>824</v>
      </c>
      <c r="C488" s="2">
        <f t="shared" si="59"/>
        <v>0</v>
      </c>
      <c r="D488" s="2"/>
      <c r="E488" s="2">
        <v>0</v>
      </c>
    </row>
    <row r="489" ht="19.5" hidden="1" customHeight="1" outlineLevel="2" spans="1:5">
      <c r="A489" s="2">
        <v>2070206</v>
      </c>
      <c r="B489" s="2" t="s">
        <v>825</v>
      </c>
      <c r="C489" s="2">
        <f t="shared" si="59"/>
        <v>0</v>
      </c>
      <c r="D489" s="2"/>
      <c r="E489" s="2">
        <v>0</v>
      </c>
    </row>
    <row r="490" ht="19.5" hidden="1" customHeight="1" outlineLevel="2" spans="1:5">
      <c r="A490" s="2">
        <v>2070299</v>
      </c>
      <c r="B490" s="2" t="s">
        <v>826</v>
      </c>
      <c r="C490" s="2">
        <f t="shared" si="59"/>
        <v>0</v>
      </c>
      <c r="D490" s="2"/>
      <c r="E490" s="2">
        <v>0</v>
      </c>
    </row>
    <row r="491" ht="19.5" hidden="1" customHeight="1" outlineLevel="1" collapsed="1" spans="1:5">
      <c r="A491" s="2">
        <v>20703</v>
      </c>
      <c r="B491" s="2" t="s">
        <v>298</v>
      </c>
      <c r="C491" s="2">
        <f>SUM(C492:C501)</f>
        <v>5</v>
      </c>
      <c r="D491" s="2">
        <f>SUM(D492:D501)</f>
        <v>0</v>
      </c>
      <c r="E491" s="2">
        <v>5</v>
      </c>
    </row>
    <row r="492" ht="19.5" hidden="1" customHeight="1" outlineLevel="2" spans="1:5">
      <c r="A492" s="2">
        <v>2070301</v>
      </c>
      <c r="B492" s="2" t="s">
        <v>159</v>
      </c>
      <c r="C492" s="2">
        <f t="shared" ref="C492:C501" si="60">SUM(D492:E492)</f>
        <v>0</v>
      </c>
      <c r="D492" s="2"/>
      <c r="E492" s="2">
        <v>0</v>
      </c>
    </row>
    <row r="493" ht="19.5" hidden="1" customHeight="1" outlineLevel="2" spans="1:5">
      <c r="A493" s="2">
        <v>2070302</v>
      </c>
      <c r="B493" s="2" t="s">
        <v>160</v>
      </c>
      <c r="C493" s="2">
        <f t="shared" si="60"/>
        <v>0</v>
      </c>
      <c r="D493" s="2"/>
      <c r="E493" s="2">
        <v>0</v>
      </c>
    </row>
    <row r="494" ht="19.5" hidden="1" customHeight="1" outlineLevel="2" spans="1:5">
      <c r="A494" s="2">
        <v>2070303</v>
      </c>
      <c r="B494" s="2" t="s">
        <v>170</v>
      </c>
      <c r="C494" s="2">
        <f t="shared" si="60"/>
        <v>0</v>
      </c>
      <c r="D494" s="2"/>
      <c r="E494" s="2">
        <v>0</v>
      </c>
    </row>
    <row r="495" ht="19.5" hidden="1" customHeight="1" outlineLevel="2" spans="1:5">
      <c r="A495" s="2">
        <v>2070304</v>
      </c>
      <c r="B495" s="2" t="s">
        <v>299</v>
      </c>
      <c r="C495" s="2">
        <f t="shared" si="60"/>
        <v>0</v>
      </c>
      <c r="D495" s="2"/>
      <c r="E495" s="2">
        <v>0</v>
      </c>
    </row>
    <row r="496" ht="19.5" hidden="1" customHeight="1" outlineLevel="2" spans="1:5">
      <c r="A496" s="2">
        <v>2070305</v>
      </c>
      <c r="B496" s="2" t="s">
        <v>300</v>
      </c>
      <c r="C496" s="2">
        <f t="shared" si="60"/>
        <v>0</v>
      </c>
      <c r="D496" s="2"/>
      <c r="E496" s="2">
        <v>0</v>
      </c>
    </row>
    <row r="497" ht="19.5" hidden="1" customHeight="1" outlineLevel="2" spans="1:5">
      <c r="A497" s="2">
        <v>2070306</v>
      </c>
      <c r="B497" s="2" t="s">
        <v>827</v>
      </c>
      <c r="C497" s="2">
        <f t="shared" si="60"/>
        <v>0</v>
      </c>
      <c r="D497" s="2"/>
      <c r="E497" s="2">
        <v>0</v>
      </c>
    </row>
    <row r="498" ht="19.5" hidden="1" customHeight="1" outlineLevel="2" spans="1:5">
      <c r="A498" s="2">
        <v>2070307</v>
      </c>
      <c r="B498" s="2" t="s">
        <v>301</v>
      </c>
      <c r="C498" s="2">
        <f t="shared" si="60"/>
        <v>0</v>
      </c>
      <c r="D498" s="2"/>
      <c r="E498" s="2">
        <v>0</v>
      </c>
    </row>
    <row r="499" ht="19.5" hidden="1" customHeight="1" outlineLevel="2" spans="1:5">
      <c r="A499" s="2">
        <v>2070308</v>
      </c>
      <c r="B499" s="2" t="s">
        <v>302</v>
      </c>
      <c r="C499" s="2">
        <f t="shared" si="60"/>
        <v>5</v>
      </c>
      <c r="D499" s="2"/>
      <c r="E499" s="2">
        <v>5</v>
      </c>
    </row>
    <row r="500" ht="19.5" hidden="1" customHeight="1" outlineLevel="2" spans="1:5">
      <c r="A500" s="2">
        <v>2070309</v>
      </c>
      <c r="B500" s="2" t="s">
        <v>828</v>
      </c>
      <c r="C500" s="2">
        <f t="shared" si="60"/>
        <v>0</v>
      </c>
      <c r="D500" s="2"/>
      <c r="E500" s="2">
        <v>0</v>
      </c>
    </row>
    <row r="501" ht="19.5" hidden="1" customHeight="1" outlineLevel="2" spans="1:5">
      <c r="A501" s="2">
        <v>2070399</v>
      </c>
      <c r="B501" s="2" t="s">
        <v>303</v>
      </c>
      <c r="C501" s="2">
        <f t="shared" si="60"/>
        <v>0</v>
      </c>
      <c r="D501" s="2"/>
      <c r="E501" s="2">
        <v>0</v>
      </c>
    </row>
    <row r="502" ht="19.5" hidden="1" customHeight="1" outlineLevel="1" collapsed="1" spans="1:5">
      <c r="A502" s="2">
        <v>20706</v>
      </c>
      <c r="B502" s="2" t="s">
        <v>829</v>
      </c>
      <c r="C502" s="2">
        <f>SUM(C503:C510)</f>
        <v>0</v>
      </c>
      <c r="D502" s="2">
        <f>SUM(D503:D510)</f>
        <v>0</v>
      </c>
      <c r="E502" s="2">
        <v>0</v>
      </c>
    </row>
    <row r="503" ht="19.5" hidden="1" customHeight="1" outlineLevel="2" spans="1:5">
      <c r="A503" s="2">
        <v>2070601</v>
      </c>
      <c r="B503" s="2" t="s">
        <v>159</v>
      </c>
      <c r="C503" s="2">
        <f t="shared" ref="C503:C510" si="61">SUM(D503:E503)</f>
        <v>0</v>
      </c>
      <c r="D503" s="2"/>
      <c r="E503" s="2">
        <v>0</v>
      </c>
    </row>
    <row r="504" ht="19.5" hidden="1" customHeight="1" outlineLevel="2" spans="1:5">
      <c r="A504" s="2">
        <v>2070602</v>
      </c>
      <c r="B504" s="2" t="s">
        <v>160</v>
      </c>
      <c r="C504" s="2">
        <f t="shared" si="61"/>
        <v>0</v>
      </c>
      <c r="D504" s="2"/>
      <c r="E504" s="2">
        <v>0</v>
      </c>
    </row>
    <row r="505" ht="19.5" hidden="1" customHeight="1" outlineLevel="2" spans="1:5">
      <c r="A505" s="2">
        <v>2070603</v>
      </c>
      <c r="B505" s="2" t="s">
        <v>170</v>
      </c>
      <c r="C505" s="2">
        <f t="shared" si="61"/>
        <v>0</v>
      </c>
      <c r="D505" s="2"/>
      <c r="E505" s="2">
        <v>0</v>
      </c>
    </row>
    <row r="506" ht="19.5" hidden="1" customHeight="1" outlineLevel="2" spans="1:5">
      <c r="A506" s="2">
        <v>2070604</v>
      </c>
      <c r="B506" s="2" t="s">
        <v>830</v>
      </c>
      <c r="C506" s="2">
        <f t="shared" si="61"/>
        <v>0</v>
      </c>
      <c r="D506" s="2"/>
      <c r="E506" s="2">
        <v>0</v>
      </c>
    </row>
    <row r="507" ht="19.5" hidden="1" customHeight="1" outlineLevel="2" spans="1:5">
      <c r="A507" s="2">
        <v>2070605</v>
      </c>
      <c r="B507" s="2" t="s">
        <v>831</v>
      </c>
      <c r="C507" s="2">
        <f t="shared" si="61"/>
        <v>0</v>
      </c>
      <c r="D507" s="2"/>
      <c r="E507" s="2">
        <v>0</v>
      </c>
    </row>
    <row r="508" ht="19.5" hidden="1" customHeight="1" outlineLevel="2" spans="1:5">
      <c r="A508" s="2">
        <v>2070606</v>
      </c>
      <c r="B508" s="2" t="s">
        <v>832</v>
      </c>
      <c r="C508" s="2">
        <f t="shared" si="61"/>
        <v>0</v>
      </c>
      <c r="D508" s="2"/>
      <c r="E508" s="2">
        <v>0</v>
      </c>
    </row>
    <row r="509" ht="19.5" hidden="1" customHeight="1" outlineLevel="2" spans="1:5">
      <c r="A509" s="2">
        <v>2070607</v>
      </c>
      <c r="B509" s="2" t="s">
        <v>833</v>
      </c>
      <c r="C509" s="2">
        <f t="shared" si="61"/>
        <v>0</v>
      </c>
      <c r="D509" s="2"/>
      <c r="E509" s="2">
        <v>0</v>
      </c>
    </row>
    <row r="510" ht="19.5" hidden="1" customHeight="1" outlineLevel="2" spans="1:5">
      <c r="A510" s="2">
        <v>2070699</v>
      </c>
      <c r="B510" s="2" t="s">
        <v>834</v>
      </c>
      <c r="C510" s="2">
        <f t="shared" si="61"/>
        <v>0</v>
      </c>
      <c r="D510" s="2"/>
      <c r="E510" s="2">
        <v>0</v>
      </c>
    </row>
    <row r="511" ht="19.5" hidden="1" customHeight="1" outlineLevel="1" collapsed="1" spans="1:5">
      <c r="A511" s="2">
        <v>20708</v>
      </c>
      <c r="B511" s="2" t="s">
        <v>304</v>
      </c>
      <c r="C511" s="2">
        <f>SUM(C512:C518)</f>
        <v>0</v>
      </c>
      <c r="D511" s="2">
        <f>SUM(D512:D518)</f>
        <v>0</v>
      </c>
      <c r="E511" s="2">
        <v>0</v>
      </c>
    </row>
    <row r="512" ht="20.1" hidden="1" customHeight="1" outlineLevel="2" spans="1:5">
      <c r="A512" s="2">
        <v>2070801</v>
      </c>
      <c r="B512" s="2" t="s">
        <v>159</v>
      </c>
      <c r="C512" s="2">
        <f t="shared" ref="C512:C518" si="62">SUM(D512:E512)</f>
        <v>0</v>
      </c>
      <c r="D512" s="2"/>
      <c r="E512" s="2">
        <v>0</v>
      </c>
    </row>
    <row r="513" ht="20.1" hidden="1" customHeight="1" outlineLevel="2" spans="1:5">
      <c r="A513" s="2">
        <v>2070802</v>
      </c>
      <c r="B513" s="2" t="s">
        <v>160</v>
      </c>
      <c r="C513" s="2">
        <f t="shared" si="62"/>
        <v>0</v>
      </c>
      <c r="D513" s="2"/>
      <c r="E513" s="2">
        <v>0</v>
      </c>
    </row>
    <row r="514" ht="20.1" hidden="1" customHeight="1" outlineLevel="2" spans="1:5">
      <c r="A514" s="2">
        <v>2070803</v>
      </c>
      <c r="B514" s="2" t="s">
        <v>170</v>
      </c>
      <c r="C514" s="2">
        <f t="shared" si="62"/>
        <v>0</v>
      </c>
      <c r="D514" s="2"/>
      <c r="E514" s="2">
        <v>0</v>
      </c>
    </row>
    <row r="515" ht="20.1" hidden="1" customHeight="1" outlineLevel="2" spans="1:5">
      <c r="A515" s="2">
        <v>2070806</v>
      </c>
      <c r="B515" s="2" t="s">
        <v>835</v>
      </c>
      <c r="C515" s="2">
        <f t="shared" si="62"/>
        <v>0</v>
      </c>
      <c r="D515" s="2"/>
      <c r="E515" s="2">
        <v>0</v>
      </c>
    </row>
    <row r="516" ht="20.1" hidden="1" customHeight="1" outlineLevel="2" spans="1:5">
      <c r="A516" s="2">
        <v>2070807</v>
      </c>
      <c r="B516" s="2" t="s">
        <v>836</v>
      </c>
      <c r="C516" s="2">
        <f t="shared" si="62"/>
        <v>0</v>
      </c>
      <c r="D516" s="2"/>
      <c r="E516" s="2">
        <v>0</v>
      </c>
    </row>
    <row r="517" ht="20.1" hidden="1" customHeight="1" outlineLevel="2" spans="1:5">
      <c r="A517" s="2">
        <v>2070808</v>
      </c>
      <c r="B517" s="2" t="s">
        <v>305</v>
      </c>
      <c r="C517" s="2">
        <f t="shared" si="62"/>
        <v>0</v>
      </c>
      <c r="D517" s="2"/>
      <c r="E517" s="2">
        <v>0</v>
      </c>
    </row>
    <row r="518" ht="20.1" hidden="1" customHeight="1" outlineLevel="2" spans="1:5">
      <c r="A518" s="2">
        <v>2070899</v>
      </c>
      <c r="B518" s="2" t="s">
        <v>306</v>
      </c>
      <c r="C518" s="2">
        <f t="shared" si="62"/>
        <v>0</v>
      </c>
      <c r="D518" s="2"/>
      <c r="E518" s="2">
        <v>0</v>
      </c>
    </row>
    <row r="519" ht="19.5" hidden="1" customHeight="1" outlineLevel="1" collapsed="1" spans="1:5">
      <c r="A519" s="2">
        <v>20799</v>
      </c>
      <c r="B519" s="2" t="s">
        <v>307</v>
      </c>
      <c r="C519" s="2">
        <f>SUM(C520:C522)</f>
        <v>0</v>
      </c>
      <c r="D519" s="2">
        <f>SUM(D520:D522)</f>
        <v>0</v>
      </c>
      <c r="E519" s="2">
        <v>0</v>
      </c>
    </row>
    <row r="520" ht="19.5" hidden="1" customHeight="1" outlineLevel="2" spans="1:5">
      <c r="A520" s="2">
        <v>2079902</v>
      </c>
      <c r="B520" s="2" t="s">
        <v>308</v>
      </c>
      <c r="C520" s="2">
        <f t="shared" ref="C520:C522" si="63">SUM(D520:E520)</f>
        <v>0</v>
      </c>
      <c r="D520" s="2"/>
      <c r="E520" s="2">
        <v>0</v>
      </c>
    </row>
    <row r="521" ht="21" hidden="1" customHeight="1" outlineLevel="2" spans="1:5">
      <c r="A521" s="2">
        <v>2079903</v>
      </c>
      <c r="B521" s="2" t="s">
        <v>309</v>
      </c>
      <c r="C521" s="2">
        <f t="shared" si="63"/>
        <v>0</v>
      </c>
      <c r="D521" s="2"/>
      <c r="E521" s="2">
        <v>0</v>
      </c>
    </row>
    <row r="522" ht="21" hidden="1" customHeight="1" outlineLevel="2" spans="1:5">
      <c r="A522" s="2">
        <v>2079999</v>
      </c>
      <c r="B522" s="2" t="s">
        <v>310</v>
      </c>
      <c r="C522" s="2">
        <f t="shared" si="63"/>
        <v>0</v>
      </c>
      <c r="D522" s="2"/>
      <c r="E522" s="2">
        <v>0</v>
      </c>
    </row>
    <row r="523" ht="19.5" customHeight="1" collapsed="1" spans="1:5">
      <c r="A523" s="2">
        <v>208</v>
      </c>
      <c r="B523" s="2" t="s">
        <v>311</v>
      </c>
      <c r="C523" s="2">
        <f>SUM(C524,C543,C551,C553,C562,C566,C576,C586,C593,C601,C610,C615,C618,C621,C624,C627,C630,C634,C638,C646,C649)</f>
        <v>36464</v>
      </c>
      <c r="D523" s="2">
        <f>SUM(D524,D543,D551,D553,D562,D566,D576,D586,D593,D601,D610,D615,D618,D621,D624,D627,D630,D634,D638,D646,D649)</f>
        <v>24999</v>
      </c>
      <c r="E523" s="2">
        <v>11465</v>
      </c>
    </row>
    <row r="524" ht="19.5" hidden="1" customHeight="1" outlineLevel="1" collapsed="1" spans="1:5">
      <c r="A524" s="2">
        <v>20801</v>
      </c>
      <c r="B524" s="2" t="s">
        <v>312</v>
      </c>
      <c r="C524" s="2">
        <f>SUM(C525:C542)</f>
        <v>2730</v>
      </c>
      <c r="D524" s="2">
        <f>SUM(D525:D542)</f>
        <v>869</v>
      </c>
      <c r="E524" s="2">
        <v>1861</v>
      </c>
    </row>
    <row r="525" ht="19.5" hidden="1" customHeight="1" outlineLevel="2" spans="1:5">
      <c r="A525" s="2">
        <v>2080101</v>
      </c>
      <c r="B525" s="2" t="s">
        <v>159</v>
      </c>
      <c r="C525" s="2">
        <f t="shared" ref="C525:C542" si="64">SUM(D525:E525)</f>
        <v>401</v>
      </c>
      <c r="D525" s="2">
        <v>401</v>
      </c>
      <c r="E525" s="2">
        <v>0</v>
      </c>
    </row>
    <row r="526" ht="19.5" hidden="1" customHeight="1" outlineLevel="2" spans="1:5">
      <c r="A526" s="2">
        <v>2080102</v>
      </c>
      <c r="B526" s="2" t="s">
        <v>160</v>
      </c>
      <c r="C526" s="2">
        <f t="shared" si="64"/>
        <v>115</v>
      </c>
      <c r="D526" s="2"/>
      <c r="E526" s="2">
        <v>115</v>
      </c>
    </row>
    <row r="527" ht="19.5" hidden="1" customHeight="1" outlineLevel="2" spans="1:5">
      <c r="A527" s="2">
        <v>2080103</v>
      </c>
      <c r="B527" s="2" t="s">
        <v>170</v>
      </c>
      <c r="C527" s="2">
        <f t="shared" si="64"/>
        <v>0</v>
      </c>
      <c r="D527" s="2"/>
      <c r="E527" s="2">
        <v>0</v>
      </c>
    </row>
    <row r="528" ht="19.5" hidden="1" customHeight="1" outlineLevel="2" spans="1:5">
      <c r="A528" s="2">
        <v>2080104</v>
      </c>
      <c r="B528" s="2" t="s">
        <v>837</v>
      </c>
      <c r="C528" s="2">
        <f t="shared" si="64"/>
        <v>0</v>
      </c>
      <c r="D528" s="2"/>
      <c r="E528" s="2">
        <v>0</v>
      </c>
    </row>
    <row r="529" ht="19.5" hidden="1" customHeight="1" outlineLevel="2" spans="1:5">
      <c r="A529" s="2">
        <v>2080105</v>
      </c>
      <c r="B529" s="2" t="s">
        <v>313</v>
      </c>
      <c r="C529" s="2">
        <f t="shared" si="64"/>
        <v>7</v>
      </c>
      <c r="D529" s="2"/>
      <c r="E529" s="2">
        <v>7</v>
      </c>
    </row>
    <row r="530" ht="19.5" hidden="1" customHeight="1" outlineLevel="2" spans="1:5">
      <c r="A530" s="2">
        <v>2080106</v>
      </c>
      <c r="B530" s="2" t="s">
        <v>838</v>
      </c>
      <c r="C530" s="2">
        <f t="shared" si="64"/>
        <v>0</v>
      </c>
      <c r="D530" s="2"/>
      <c r="E530" s="2">
        <v>0</v>
      </c>
    </row>
    <row r="531" ht="19.5" hidden="1" customHeight="1" outlineLevel="2" spans="1:5">
      <c r="A531" s="2">
        <v>2080107</v>
      </c>
      <c r="B531" s="2" t="s">
        <v>839</v>
      </c>
      <c r="C531" s="2">
        <f t="shared" si="64"/>
        <v>0</v>
      </c>
      <c r="D531" s="2"/>
      <c r="E531" s="2">
        <v>0</v>
      </c>
    </row>
    <row r="532" ht="19.5" hidden="1" customHeight="1" outlineLevel="2" spans="1:5">
      <c r="A532" s="2">
        <v>2080108</v>
      </c>
      <c r="B532" s="2" t="s">
        <v>187</v>
      </c>
      <c r="C532" s="2">
        <f t="shared" si="64"/>
        <v>0</v>
      </c>
      <c r="D532" s="2"/>
      <c r="E532" s="2">
        <v>0</v>
      </c>
    </row>
    <row r="533" ht="19.5" hidden="1" customHeight="1" outlineLevel="2" spans="1:5">
      <c r="A533" s="2">
        <v>2080109</v>
      </c>
      <c r="B533" s="2" t="s">
        <v>314</v>
      </c>
      <c r="C533" s="2">
        <f t="shared" si="64"/>
        <v>2066</v>
      </c>
      <c r="D533" s="2">
        <v>332</v>
      </c>
      <c r="E533" s="2">
        <v>1734</v>
      </c>
    </row>
    <row r="534" ht="19.5" hidden="1" customHeight="1" outlineLevel="2" spans="1:5">
      <c r="A534" s="2">
        <v>2080110</v>
      </c>
      <c r="B534" s="2" t="s">
        <v>840</v>
      </c>
      <c r="C534" s="2">
        <f t="shared" si="64"/>
        <v>0</v>
      </c>
      <c r="D534" s="2"/>
      <c r="E534" s="2">
        <v>0</v>
      </c>
    </row>
    <row r="535" ht="19.5" hidden="1" customHeight="1" outlineLevel="2" spans="1:5">
      <c r="A535" s="2">
        <v>2080111</v>
      </c>
      <c r="B535" s="2" t="s">
        <v>315</v>
      </c>
      <c r="C535" s="2">
        <f t="shared" si="64"/>
        <v>141</v>
      </c>
      <c r="D535" s="2">
        <v>136</v>
      </c>
      <c r="E535" s="2">
        <v>5</v>
      </c>
    </row>
    <row r="536" ht="19.5" hidden="1" customHeight="1" outlineLevel="2" spans="1:5">
      <c r="A536" s="2">
        <v>2080112</v>
      </c>
      <c r="B536" s="2" t="s">
        <v>841</v>
      </c>
      <c r="C536" s="2">
        <f t="shared" si="64"/>
        <v>0</v>
      </c>
      <c r="D536" s="2"/>
      <c r="E536" s="2">
        <v>0</v>
      </c>
    </row>
    <row r="537" ht="19.5" hidden="1" customHeight="1" outlineLevel="2" spans="1:5">
      <c r="A537" s="2">
        <v>2080113</v>
      </c>
      <c r="B537" s="2" t="s">
        <v>842</v>
      </c>
      <c r="C537" s="2">
        <f t="shared" si="64"/>
        <v>0</v>
      </c>
      <c r="D537" s="2"/>
      <c r="E537" s="2">
        <v>0</v>
      </c>
    </row>
    <row r="538" ht="19.5" hidden="1" customHeight="1" outlineLevel="2" spans="1:5">
      <c r="A538" s="2">
        <v>2080114</v>
      </c>
      <c r="B538" s="2" t="s">
        <v>843</v>
      </c>
      <c r="C538" s="2">
        <f t="shared" si="64"/>
        <v>0</v>
      </c>
      <c r="D538" s="2"/>
      <c r="E538" s="2">
        <v>0</v>
      </c>
    </row>
    <row r="539" ht="19.5" hidden="1" customHeight="1" outlineLevel="2" spans="1:5">
      <c r="A539" s="2">
        <v>2080115</v>
      </c>
      <c r="B539" s="2" t="s">
        <v>844</v>
      </c>
      <c r="C539" s="2">
        <f t="shared" si="64"/>
        <v>0</v>
      </c>
      <c r="D539" s="2"/>
      <c r="E539" s="2">
        <v>0</v>
      </c>
    </row>
    <row r="540" ht="19.5" hidden="1" customHeight="1" outlineLevel="2" spans="1:5">
      <c r="A540" s="2">
        <v>2080116</v>
      </c>
      <c r="B540" s="2" t="s">
        <v>845</v>
      </c>
      <c r="C540" s="2">
        <f t="shared" si="64"/>
        <v>0</v>
      </c>
      <c r="D540" s="2"/>
      <c r="E540" s="2">
        <v>0</v>
      </c>
    </row>
    <row r="541" ht="19.5" hidden="1" customHeight="1" outlineLevel="2" spans="1:5">
      <c r="A541" s="2">
        <v>2080150</v>
      </c>
      <c r="B541" s="2" t="s">
        <v>173</v>
      </c>
      <c r="C541" s="2">
        <f t="shared" si="64"/>
        <v>0</v>
      </c>
      <c r="D541" s="2"/>
      <c r="E541" s="2">
        <v>0</v>
      </c>
    </row>
    <row r="542" ht="19.5" hidden="1" customHeight="1" outlineLevel="2" spans="1:5">
      <c r="A542" s="2">
        <v>2080199</v>
      </c>
      <c r="B542" s="2" t="s">
        <v>316</v>
      </c>
      <c r="C542" s="2">
        <f t="shared" si="64"/>
        <v>0</v>
      </c>
      <c r="D542" s="2"/>
      <c r="E542" s="2">
        <v>0</v>
      </c>
    </row>
    <row r="543" ht="19.5" hidden="1" customHeight="1" outlineLevel="1" collapsed="1" spans="1:5">
      <c r="A543" s="2">
        <v>20802</v>
      </c>
      <c r="B543" s="2" t="s">
        <v>317</v>
      </c>
      <c r="C543" s="2">
        <f>SUM(C544:C550)</f>
        <v>256</v>
      </c>
      <c r="D543" s="2">
        <f>SUM(D544:D550)</f>
        <v>205</v>
      </c>
      <c r="E543" s="2">
        <v>51</v>
      </c>
    </row>
    <row r="544" ht="19.5" hidden="1" customHeight="1" outlineLevel="2" spans="1:5">
      <c r="A544" s="2">
        <v>2080201</v>
      </c>
      <c r="B544" s="2" t="s">
        <v>159</v>
      </c>
      <c r="C544" s="2">
        <f t="shared" ref="C544:C550" si="65">SUM(D544:E544)</f>
        <v>205</v>
      </c>
      <c r="D544" s="2">
        <v>205</v>
      </c>
      <c r="E544" s="2">
        <v>0</v>
      </c>
    </row>
    <row r="545" ht="19.5" hidden="1" customHeight="1" outlineLevel="2" spans="1:5">
      <c r="A545" s="2">
        <v>2080202</v>
      </c>
      <c r="B545" s="2" t="s">
        <v>160</v>
      </c>
      <c r="C545" s="2">
        <f t="shared" si="65"/>
        <v>48</v>
      </c>
      <c r="D545" s="2"/>
      <c r="E545" s="2">
        <v>48</v>
      </c>
    </row>
    <row r="546" ht="19.5" hidden="1" customHeight="1" outlineLevel="2" spans="1:5">
      <c r="A546" s="2">
        <v>2080203</v>
      </c>
      <c r="B546" s="2" t="s">
        <v>170</v>
      </c>
      <c r="C546" s="2">
        <f t="shared" si="65"/>
        <v>0</v>
      </c>
      <c r="D546" s="2"/>
      <c r="E546" s="2">
        <v>0</v>
      </c>
    </row>
    <row r="547" ht="19.5" hidden="1" customHeight="1" outlineLevel="2" spans="1:5">
      <c r="A547" s="2">
        <v>2080206</v>
      </c>
      <c r="B547" s="2" t="s">
        <v>846</v>
      </c>
      <c r="C547" s="2">
        <f t="shared" si="65"/>
        <v>0</v>
      </c>
      <c r="D547" s="2"/>
      <c r="E547" s="2">
        <v>0</v>
      </c>
    </row>
    <row r="548" ht="19.5" hidden="1" customHeight="1" outlineLevel="2" spans="1:5">
      <c r="A548" s="2">
        <v>2080207</v>
      </c>
      <c r="B548" s="2" t="s">
        <v>318</v>
      </c>
      <c r="C548" s="2">
        <f t="shared" si="65"/>
        <v>3</v>
      </c>
      <c r="D548" s="2"/>
      <c r="E548" s="2">
        <v>3</v>
      </c>
    </row>
    <row r="549" ht="19.5" hidden="1" customHeight="1" outlineLevel="2" spans="1:5">
      <c r="A549" s="2">
        <v>2080208</v>
      </c>
      <c r="B549" s="2" t="s">
        <v>319</v>
      </c>
      <c r="C549" s="2">
        <f t="shared" si="65"/>
        <v>0</v>
      </c>
      <c r="D549" s="2"/>
      <c r="E549" s="2">
        <v>0</v>
      </c>
    </row>
    <row r="550" ht="19.5" hidden="1" customHeight="1" outlineLevel="2" spans="1:5">
      <c r="A550" s="2">
        <v>2080299</v>
      </c>
      <c r="B550" s="2" t="s">
        <v>320</v>
      </c>
      <c r="C550" s="2">
        <f t="shared" si="65"/>
        <v>0</v>
      </c>
      <c r="D550" s="2"/>
      <c r="E550" s="2">
        <v>0</v>
      </c>
    </row>
    <row r="551" ht="19.5" hidden="1" customHeight="1" outlineLevel="1" collapsed="1" spans="1:5">
      <c r="A551" s="2">
        <v>20804</v>
      </c>
      <c r="B551" s="2" t="s">
        <v>847</v>
      </c>
      <c r="C551" s="2">
        <f>C552</f>
        <v>0</v>
      </c>
      <c r="D551" s="2">
        <f>D552</f>
        <v>0</v>
      </c>
      <c r="E551" s="2">
        <v>0</v>
      </c>
    </row>
    <row r="552" ht="19.5" hidden="1" customHeight="1" outlineLevel="2" spans="1:5">
      <c r="A552" s="2">
        <v>2080402</v>
      </c>
      <c r="B552" s="2" t="s">
        <v>848</v>
      </c>
      <c r="C552" s="2">
        <f>SUM(D552:E552)</f>
        <v>0</v>
      </c>
      <c r="D552" s="2"/>
      <c r="E552" s="2">
        <v>0</v>
      </c>
    </row>
    <row r="553" ht="19.5" hidden="1" customHeight="1" outlineLevel="1" collapsed="1" spans="1:5">
      <c r="A553" s="2">
        <v>20805</v>
      </c>
      <c r="B553" s="2" t="s">
        <v>321</v>
      </c>
      <c r="C553" s="2">
        <f>SUM(C554:C561)</f>
        <v>27810</v>
      </c>
      <c r="D553" s="2">
        <f>SUM(D554:D561)</f>
        <v>23658</v>
      </c>
      <c r="E553" s="2">
        <v>4152</v>
      </c>
    </row>
    <row r="554" ht="19.5" hidden="1" customHeight="1" outlineLevel="2" spans="1:5">
      <c r="A554" s="2">
        <v>2080501</v>
      </c>
      <c r="B554" s="2" t="s">
        <v>322</v>
      </c>
      <c r="C554" s="2">
        <f t="shared" ref="C554:C561" si="66">SUM(D554:E554)</f>
        <v>2184</v>
      </c>
      <c r="D554" s="2">
        <v>2184</v>
      </c>
      <c r="E554" s="2">
        <v>0</v>
      </c>
    </row>
    <row r="555" ht="19.5" hidden="1" customHeight="1" outlineLevel="2" spans="1:5">
      <c r="A555" s="2">
        <v>2080502</v>
      </c>
      <c r="B555" s="2" t="s">
        <v>323</v>
      </c>
      <c r="C555" s="2">
        <f t="shared" si="66"/>
        <v>4280</v>
      </c>
      <c r="D555" s="2">
        <v>4279</v>
      </c>
      <c r="E555" s="2">
        <v>1</v>
      </c>
    </row>
    <row r="556" ht="19.5" hidden="1" customHeight="1" outlineLevel="2" spans="1:5">
      <c r="A556" s="2">
        <v>2080503</v>
      </c>
      <c r="B556" s="2" t="s">
        <v>849</v>
      </c>
      <c r="C556" s="2">
        <f t="shared" si="66"/>
        <v>0</v>
      </c>
      <c r="D556" s="2"/>
      <c r="E556" s="2">
        <v>0</v>
      </c>
    </row>
    <row r="557" ht="19.5" hidden="1" customHeight="1" outlineLevel="2" spans="1:5">
      <c r="A557" s="2">
        <v>2080505</v>
      </c>
      <c r="B557" s="2" t="s">
        <v>324</v>
      </c>
      <c r="C557" s="2">
        <f t="shared" si="66"/>
        <v>17521</v>
      </c>
      <c r="D557" s="2">
        <v>17195</v>
      </c>
      <c r="E557" s="2">
        <v>326</v>
      </c>
    </row>
    <row r="558" ht="19.5" hidden="1" customHeight="1" outlineLevel="2" spans="1:5">
      <c r="A558" s="2">
        <v>2080506</v>
      </c>
      <c r="B558" s="2" t="s">
        <v>325</v>
      </c>
      <c r="C558" s="2">
        <f t="shared" si="66"/>
        <v>500</v>
      </c>
      <c r="D558" s="2"/>
      <c r="E558" s="2">
        <v>500</v>
      </c>
    </row>
    <row r="559" ht="19.5" hidden="1" customHeight="1" outlineLevel="2" spans="1:5">
      <c r="A559" s="2">
        <v>2080507</v>
      </c>
      <c r="B559" s="2" t="s">
        <v>326</v>
      </c>
      <c r="C559" s="2">
        <f t="shared" si="66"/>
        <v>3325</v>
      </c>
      <c r="D559" s="2"/>
      <c r="E559" s="2">
        <v>3325</v>
      </c>
    </row>
    <row r="560" ht="19.5" hidden="1" customHeight="1" outlineLevel="2" spans="1:5">
      <c r="A560" s="2">
        <v>2080508</v>
      </c>
      <c r="B560" s="2" t="s">
        <v>850</v>
      </c>
      <c r="C560" s="2">
        <f t="shared" si="66"/>
        <v>0</v>
      </c>
      <c r="D560" s="2"/>
      <c r="E560" s="2">
        <v>0</v>
      </c>
    </row>
    <row r="561" ht="19.5" hidden="1" customHeight="1" outlineLevel="2" spans="1:5">
      <c r="A561" s="2">
        <v>2080599</v>
      </c>
      <c r="B561" s="2" t="s">
        <v>851</v>
      </c>
      <c r="C561" s="2">
        <f t="shared" si="66"/>
        <v>0</v>
      </c>
      <c r="D561" s="2"/>
      <c r="E561" s="2">
        <v>0</v>
      </c>
    </row>
    <row r="562" ht="19.5" hidden="1" customHeight="1" outlineLevel="1" collapsed="1" spans="1:5">
      <c r="A562" s="2">
        <v>20806</v>
      </c>
      <c r="B562" s="2" t="s">
        <v>852</v>
      </c>
      <c r="C562" s="2">
        <f>SUM(C563:C565)</f>
        <v>0</v>
      </c>
      <c r="D562" s="2">
        <f>SUM(D563:D565)</f>
        <v>0</v>
      </c>
      <c r="E562" s="2">
        <v>0</v>
      </c>
    </row>
    <row r="563" ht="19.5" hidden="1" customHeight="1" outlineLevel="2" spans="1:5">
      <c r="A563" s="2">
        <v>2080601</v>
      </c>
      <c r="B563" s="2" t="s">
        <v>853</v>
      </c>
      <c r="C563" s="2">
        <f t="shared" ref="C563:C565" si="67">SUM(D563:E563)</f>
        <v>0</v>
      </c>
      <c r="D563" s="2"/>
      <c r="E563" s="2">
        <v>0</v>
      </c>
    </row>
    <row r="564" ht="19.5" hidden="1" customHeight="1" outlineLevel="2" spans="1:5">
      <c r="A564" s="2">
        <v>2080602</v>
      </c>
      <c r="B564" s="2" t="s">
        <v>854</v>
      </c>
      <c r="C564" s="2">
        <f t="shared" si="67"/>
        <v>0</v>
      </c>
      <c r="D564" s="2"/>
      <c r="E564" s="2">
        <v>0</v>
      </c>
    </row>
    <row r="565" ht="19.5" hidden="1" customHeight="1" outlineLevel="2" spans="1:5">
      <c r="A565" s="2">
        <v>2080699</v>
      </c>
      <c r="B565" s="2" t="s">
        <v>855</v>
      </c>
      <c r="C565" s="2">
        <f t="shared" si="67"/>
        <v>0</v>
      </c>
      <c r="D565" s="2"/>
      <c r="E565" s="2">
        <v>0</v>
      </c>
    </row>
    <row r="566" ht="19.5" hidden="1" customHeight="1" outlineLevel="1" collapsed="1" spans="1:5">
      <c r="A566" s="2">
        <v>20807</v>
      </c>
      <c r="B566" s="2" t="s">
        <v>327</v>
      </c>
      <c r="C566" s="2">
        <f>SUM(C567:C575)</f>
        <v>0</v>
      </c>
      <c r="D566" s="2">
        <f>SUM(D567:D575)</f>
        <v>0</v>
      </c>
      <c r="E566" s="2">
        <v>0</v>
      </c>
    </row>
    <row r="567" ht="19.5" hidden="1" customHeight="1" outlineLevel="2" spans="1:5">
      <c r="A567" s="2">
        <v>2080701</v>
      </c>
      <c r="B567" s="2" t="s">
        <v>328</v>
      </c>
      <c r="C567" s="2">
        <f t="shared" ref="C567:C575" si="68">SUM(D567:E567)</f>
        <v>0</v>
      </c>
      <c r="D567" s="2"/>
      <c r="E567" s="2">
        <v>0</v>
      </c>
    </row>
    <row r="568" ht="19.5" hidden="1" customHeight="1" outlineLevel="2" spans="1:5">
      <c r="A568" s="2">
        <v>2080702</v>
      </c>
      <c r="B568" s="2" t="s">
        <v>329</v>
      </c>
      <c r="C568" s="2">
        <f t="shared" si="68"/>
        <v>0</v>
      </c>
      <c r="D568" s="2"/>
      <c r="E568" s="2">
        <v>0</v>
      </c>
    </row>
    <row r="569" ht="19.5" hidden="1" customHeight="1" outlineLevel="2" spans="1:5">
      <c r="A569" s="2">
        <v>2080704</v>
      </c>
      <c r="B569" s="2" t="s">
        <v>330</v>
      </c>
      <c r="C569" s="2">
        <f t="shared" si="68"/>
        <v>0</v>
      </c>
      <c r="D569" s="2"/>
      <c r="E569" s="2">
        <v>0</v>
      </c>
    </row>
    <row r="570" ht="19.5" hidden="1" customHeight="1" outlineLevel="2" spans="1:5">
      <c r="A570" s="2">
        <v>2080705</v>
      </c>
      <c r="B570" s="2" t="s">
        <v>331</v>
      </c>
      <c r="C570" s="2">
        <f t="shared" si="68"/>
        <v>0</v>
      </c>
      <c r="D570" s="2"/>
      <c r="E570" s="2">
        <v>0</v>
      </c>
    </row>
    <row r="571" ht="19.5" hidden="1" customHeight="1" outlineLevel="2" spans="1:5">
      <c r="A571" s="2">
        <v>2080709</v>
      </c>
      <c r="B571" s="2" t="s">
        <v>332</v>
      </c>
      <c r="C571" s="2">
        <f t="shared" si="68"/>
        <v>0</v>
      </c>
      <c r="D571" s="2"/>
      <c r="E571" s="2">
        <v>0</v>
      </c>
    </row>
    <row r="572" ht="19.5" hidden="1" customHeight="1" outlineLevel="2" spans="1:5">
      <c r="A572" s="2">
        <v>2080711</v>
      </c>
      <c r="B572" s="2" t="s">
        <v>333</v>
      </c>
      <c r="C572" s="2">
        <f t="shared" si="68"/>
        <v>0</v>
      </c>
      <c r="D572" s="2"/>
      <c r="E572" s="2">
        <v>0</v>
      </c>
    </row>
    <row r="573" ht="19.5" hidden="1" customHeight="1" outlineLevel="2" spans="1:5">
      <c r="A573" s="2">
        <v>2080712</v>
      </c>
      <c r="B573" s="2" t="s">
        <v>856</v>
      </c>
      <c r="C573" s="2">
        <f t="shared" si="68"/>
        <v>0</v>
      </c>
      <c r="D573" s="2"/>
      <c r="E573" s="2">
        <v>0</v>
      </c>
    </row>
    <row r="574" ht="19.5" hidden="1" customHeight="1" outlineLevel="2" spans="1:5">
      <c r="A574" s="2">
        <v>2080713</v>
      </c>
      <c r="B574" s="2" t="s">
        <v>334</v>
      </c>
      <c r="C574" s="2">
        <f t="shared" si="68"/>
        <v>0</v>
      </c>
      <c r="D574" s="2"/>
      <c r="E574" s="2">
        <v>0</v>
      </c>
    </row>
    <row r="575" ht="19.5" hidden="1" customHeight="1" outlineLevel="2" spans="1:5">
      <c r="A575" s="2">
        <v>2080799</v>
      </c>
      <c r="B575" s="2" t="s">
        <v>335</v>
      </c>
      <c r="C575" s="2">
        <f t="shared" si="68"/>
        <v>0</v>
      </c>
      <c r="D575" s="2"/>
      <c r="E575" s="2">
        <v>0</v>
      </c>
    </row>
    <row r="576" ht="19.5" hidden="1" customHeight="1" outlineLevel="1" collapsed="1" spans="1:5">
      <c r="A576" s="2">
        <v>20808</v>
      </c>
      <c r="B576" s="2" t="s">
        <v>336</v>
      </c>
      <c r="C576" s="2">
        <f>SUM(C577:C585)</f>
        <v>1139</v>
      </c>
      <c r="D576" s="2">
        <f>SUM(D577:D585)</f>
        <v>0</v>
      </c>
      <c r="E576" s="2">
        <v>1139</v>
      </c>
    </row>
    <row r="577" ht="19.5" hidden="1" customHeight="1" outlineLevel="2" spans="1:5">
      <c r="A577" s="2">
        <v>2080801</v>
      </c>
      <c r="B577" s="2" t="s">
        <v>337</v>
      </c>
      <c r="C577" s="2">
        <f t="shared" ref="C577:C585" si="69">SUM(D577:E577)</f>
        <v>500</v>
      </c>
      <c r="D577" s="2"/>
      <c r="E577" s="2">
        <v>500</v>
      </c>
    </row>
    <row r="578" ht="19.5" hidden="1" customHeight="1" outlineLevel="2" spans="1:5">
      <c r="A578" s="2">
        <v>2080802</v>
      </c>
      <c r="B578" s="2" t="s">
        <v>857</v>
      </c>
      <c r="C578" s="2">
        <f t="shared" si="69"/>
        <v>0</v>
      </c>
      <c r="D578" s="2"/>
      <c r="E578" s="2">
        <v>0</v>
      </c>
    </row>
    <row r="579" ht="19.5" hidden="1" customHeight="1" outlineLevel="2" spans="1:5">
      <c r="A579" s="2">
        <v>2080803</v>
      </c>
      <c r="B579" s="2" t="s">
        <v>338</v>
      </c>
      <c r="C579" s="2">
        <f t="shared" si="69"/>
        <v>15</v>
      </c>
      <c r="D579" s="2"/>
      <c r="E579" s="2">
        <v>15</v>
      </c>
    </row>
    <row r="580" ht="19.5" hidden="1" customHeight="1" outlineLevel="2" spans="1:5">
      <c r="A580" s="2">
        <v>2080805</v>
      </c>
      <c r="B580" s="2" t="s">
        <v>339</v>
      </c>
      <c r="C580" s="2">
        <f t="shared" si="69"/>
        <v>624</v>
      </c>
      <c r="D580" s="2"/>
      <c r="E580" s="2">
        <v>624</v>
      </c>
    </row>
    <row r="581" ht="19.5" hidden="1" customHeight="1" outlineLevel="2" spans="1:5">
      <c r="A581" s="2">
        <v>2080806</v>
      </c>
      <c r="B581" s="2" t="s">
        <v>858</v>
      </c>
      <c r="C581" s="2">
        <f t="shared" si="69"/>
        <v>0</v>
      </c>
      <c r="D581" s="2"/>
      <c r="E581" s="2">
        <v>0</v>
      </c>
    </row>
    <row r="582" ht="19.5" hidden="1" customHeight="1" outlineLevel="2" spans="1:5">
      <c r="A582" s="2">
        <v>2080806</v>
      </c>
      <c r="B582" s="2" t="s">
        <v>858</v>
      </c>
      <c r="C582" s="2">
        <f t="shared" si="69"/>
        <v>0</v>
      </c>
      <c r="D582" s="2"/>
      <c r="E582" s="2">
        <v>0</v>
      </c>
    </row>
    <row r="583" ht="19.5" hidden="1" customHeight="1" outlineLevel="2" spans="1:5">
      <c r="A583" s="2">
        <v>2080807</v>
      </c>
      <c r="B583" s="2" t="s">
        <v>859</v>
      </c>
      <c r="C583" s="2">
        <f t="shared" si="69"/>
        <v>0</v>
      </c>
      <c r="D583" s="2"/>
      <c r="E583" s="2">
        <v>0</v>
      </c>
    </row>
    <row r="584" ht="19.5" hidden="1" customHeight="1" outlineLevel="2" spans="1:5">
      <c r="A584" s="2">
        <v>2080808</v>
      </c>
      <c r="B584" s="2" t="s">
        <v>340</v>
      </c>
      <c r="C584" s="2">
        <f t="shared" si="69"/>
        <v>0</v>
      </c>
      <c r="D584" s="2"/>
      <c r="E584" s="2">
        <v>0</v>
      </c>
    </row>
    <row r="585" ht="19.5" hidden="1" customHeight="1" outlineLevel="2" spans="1:5">
      <c r="A585" s="2">
        <v>2080899</v>
      </c>
      <c r="B585" s="2" t="s">
        <v>341</v>
      </c>
      <c r="C585" s="2">
        <f t="shared" si="69"/>
        <v>0</v>
      </c>
      <c r="D585" s="2"/>
      <c r="E585" s="2">
        <v>0</v>
      </c>
    </row>
    <row r="586" ht="19.5" hidden="1" customHeight="1" outlineLevel="1" collapsed="1" spans="1:5">
      <c r="A586" s="2">
        <v>20809</v>
      </c>
      <c r="B586" s="2" t="s">
        <v>342</v>
      </c>
      <c r="C586" s="2">
        <f>SUM(C587:C592)</f>
        <v>323</v>
      </c>
      <c r="D586" s="2">
        <f>SUM(D587:D592)</f>
        <v>0</v>
      </c>
      <c r="E586" s="2">
        <v>323</v>
      </c>
    </row>
    <row r="587" ht="19.5" hidden="1" customHeight="1" outlineLevel="2" spans="1:5">
      <c r="A587" s="2">
        <v>2080901</v>
      </c>
      <c r="B587" s="2" t="s">
        <v>343</v>
      </c>
      <c r="C587" s="2">
        <f t="shared" ref="C587:C592" si="70">SUM(D587:E587)</f>
        <v>263</v>
      </c>
      <c r="D587" s="2"/>
      <c r="E587" s="2">
        <v>263</v>
      </c>
    </row>
    <row r="588" ht="19.5" hidden="1" customHeight="1" outlineLevel="2" spans="1:5">
      <c r="A588" s="2">
        <v>2080902</v>
      </c>
      <c r="B588" s="2" t="s">
        <v>860</v>
      </c>
      <c r="C588" s="2">
        <f t="shared" si="70"/>
        <v>0</v>
      </c>
      <c r="D588" s="2"/>
      <c r="E588" s="2">
        <v>0</v>
      </c>
    </row>
    <row r="589" ht="19.5" hidden="1" customHeight="1" outlineLevel="2" spans="1:5">
      <c r="A589" s="2">
        <v>2080903</v>
      </c>
      <c r="B589" s="2" t="s">
        <v>861</v>
      </c>
      <c r="C589" s="2">
        <f t="shared" si="70"/>
        <v>0</v>
      </c>
      <c r="D589" s="2"/>
      <c r="E589" s="2">
        <v>0</v>
      </c>
    </row>
    <row r="590" ht="19.5" hidden="1" customHeight="1" outlineLevel="2" spans="1:5">
      <c r="A590" s="2">
        <v>2080904</v>
      </c>
      <c r="B590" s="2" t="s">
        <v>344</v>
      </c>
      <c r="C590" s="2">
        <f t="shared" si="70"/>
        <v>0</v>
      </c>
      <c r="D590" s="2"/>
      <c r="E590" s="2">
        <v>0</v>
      </c>
    </row>
    <row r="591" ht="19.5" hidden="1" customHeight="1" outlineLevel="2" spans="1:5">
      <c r="A591" s="2">
        <v>2080905</v>
      </c>
      <c r="B591" s="2" t="s">
        <v>345</v>
      </c>
      <c r="C591" s="2">
        <f t="shared" si="70"/>
        <v>41</v>
      </c>
      <c r="D591" s="2"/>
      <c r="E591" s="2">
        <v>41</v>
      </c>
    </row>
    <row r="592" ht="19.5" hidden="1" customHeight="1" outlineLevel="2" spans="1:5">
      <c r="A592" s="2">
        <v>2080999</v>
      </c>
      <c r="B592" s="2" t="s">
        <v>346</v>
      </c>
      <c r="C592" s="2">
        <f t="shared" si="70"/>
        <v>19</v>
      </c>
      <c r="D592" s="2"/>
      <c r="E592" s="2">
        <v>19</v>
      </c>
    </row>
    <row r="593" ht="19.5" hidden="1" customHeight="1" outlineLevel="1" collapsed="1" spans="1:5">
      <c r="A593" s="2">
        <v>20810</v>
      </c>
      <c r="B593" s="2" t="s">
        <v>347</v>
      </c>
      <c r="C593" s="2">
        <f>SUM(C594:C600)</f>
        <v>932</v>
      </c>
      <c r="D593" s="2">
        <f>SUM(D594:D600)</f>
        <v>0</v>
      </c>
      <c r="E593" s="2">
        <v>932</v>
      </c>
    </row>
    <row r="594" ht="19.5" hidden="1" customHeight="1" outlineLevel="2" spans="1:5">
      <c r="A594" s="2">
        <v>2081001</v>
      </c>
      <c r="B594" s="2" t="s">
        <v>348</v>
      </c>
      <c r="C594" s="2">
        <f t="shared" ref="C594:C600" si="71">SUM(D594:E594)</f>
        <v>414</v>
      </c>
      <c r="D594" s="2"/>
      <c r="E594" s="2">
        <v>414</v>
      </c>
    </row>
    <row r="595" ht="19.5" hidden="1" customHeight="1" outlineLevel="2" spans="1:5">
      <c r="A595" s="2">
        <v>2081002</v>
      </c>
      <c r="B595" s="2" t="s">
        <v>349</v>
      </c>
      <c r="C595" s="2">
        <f t="shared" si="71"/>
        <v>502</v>
      </c>
      <c r="D595" s="2"/>
      <c r="E595" s="2">
        <v>502</v>
      </c>
    </row>
    <row r="596" ht="19.5" hidden="1" customHeight="1" outlineLevel="2" spans="1:5">
      <c r="A596" s="2">
        <v>2081003</v>
      </c>
      <c r="B596" s="2" t="s">
        <v>862</v>
      </c>
      <c r="C596" s="2">
        <f t="shared" si="71"/>
        <v>0</v>
      </c>
      <c r="D596" s="2"/>
      <c r="E596" s="2">
        <v>0</v>
      </c>
    </row>
    <row r="597" ht="19.5" hidden="1" customHeight="1" outlineLevel="2" spans="1:5">
      <c r="A597" s="2">
        <v>2081004</v>
      </c>
      <c r="B597" s="2" t="s">
        <v>350</v>
      </c>
      <c r="C597" s="2">
        <f t="shared" si="71"/>
        <v>13</v>
      </c>
      <c r="D597" s="2"/>
      <c r="E597" s="2">
        <v>13</v>
      </c>
    </row>
    <row r="598" ht="19.5" hidden="1" customHeight="1" outlineLevel="2" spans="1:5">
      <c r="A598" s="2">
        <v>2081005</v>
      </c>
      <c r="B598" s="2" t="s">
        <v>863</v>
      </c>
      <c r="C598" s="2">
        <f t="shared" si="71"/>
        <v>0</v>
      </c>
      <c r="D598" s="2"/>
      <c r="E598" s="2">
        <v>0</v>
      </c>
    </row>
    <row r="599" ht="19.5" hidden="1" customHeight="1" outlineLevel="2" spans="1:5">
      <c r="A599" s="2">
        <v>2081006</v>
      </c>
      <c r="B599" s="2" t="s">
        <v>351</v>
      </c>
      <c r="C599" s="2">
        <f t="shared" si="71"/>
        <v>3</v>
      </c>
      <c r="D599" s="2"/>
      <c r="E599" s="2">
        <v>3</v>
      </c>
    </row>
    <row r="600" ht="19.5" hidden="1" customHeight="1" outlineLevel="2" spans="1:5">
      <c r="A600" s="2">
        <v>2081099</v>
      </c>
      <c r="B600" s="2" t="s">
        <v>352</v>
      </c>
      <c r="C600" s="2">
        <f t="shared" si="71"/>
        <v>0</v>
      </c>
      <c r="D600" s="2"/>
      <c r="E600" s="2">
        <v>0</v>
      </c>
    </row>
    <row r="601" ht="19.5" hidden="1" customHeight="1" outlineLevel="1" collapsed="1" spans="1:5">
      <c r="A601" s="2">
        <v>20811</v>
      </c>
      <c r="B601" s="2" t="s">
        <v>353</v>
      </c>
      <c r="C601" s="2">
        <f>SUM(C602:C609)</f>
        <v>549</v>
      </c>
      <c r="D601" s="2">
        <f>SUM(D602:D609)</f>
        <v>138</v>
      </c>
      <c r="E601" s="2">
        <v>411</v>
      </c>
    </row>
    <row r="602" ht="19.5" hidden="1" customHeight="1" outlineLevel="2" spans="1:5">
      <c r="A602" s="2">
        <v>2081101</v>
      </c>
      <c r="B602" s="2" t="s">
        <v>159</v>
      </c>
      <c r="C602" s="2">
        <f t="shared" ref="C602:C609" si="72">SUM(D602:E602)</f>
        <v>138</v>
      </c>
      <c r="D602" s="2">
        <v>138</v>
      </c>
      <c r="E602" s="2">
        <v>0</v>
      </c>
    </row>
    <row r="603" ht="19.5" hidden="1" customHeight="1" outlineLevel="2" spans="1:5">
      <c r="A603" s="2">
        <v>2081102</v>
      </c>
      <c r="B603" s="2" t="s">
        <v>160</v>
      </c>
      <c r="C603" s="2">
        <f t="shared" si="72"/>
        <v>33</v>
      </c>
      <c r="D603" s="2"/>
      <c r="E603" s="2">
        <v>33</v>
      </c>
    </row>
    <row r="604" ht="19.5" hidden="1" customHeight="1" outlineLevel="2" spans="1:5">
      <c r="A604" s="2">
        <v>2081103</v>
      </c>
      <c r="B604" s="2" t="s">
        <v>170</v>
      </c>
      <c r="C604" s="2">
        <f t="shared" si="72"/>
        <v>0</v>
      </c>
      <c r="D604" s="2"/>
      <c r="E604" s="2">
        <v>0</v>
      </c>
    </row>
    <row r="605" ht="19.5" hidden="1" customHeight="1" outlineLevel="2" spans="1:5">
      <c r="A605" s="2">
        <v>2081104</v>
      </c>
      <c r="B605" s="2" t="s">
        <v>354</v>
      </c>
      <c r="C605" s="2">
        <f t="shared" si="72"/>
        <v>11</v>
      </c>
      <c r="D605" s="2"/>
      <c r="E605" s="2">
        <v>11</v>
      </c>
    </row>
    <row r="606" ht="19.5" hidden="1" customHeight="1" outlineLevel="2" spans="1:5">
      <c r="A606" s="2">
        <v>2081105</v>
      </c>
      <c r="B606" s="2" t="s">
        <v>355</v>
      </c>
      <c r="C606" s="2">
        <f t="shared" si="72"/>
        <v>1</v>
      </c>
      <c r="D606" s="2"/>
      <c r="E606" s="2">
        <v>1</v>
      </c>
    </row>
    <row r="607" ht="19.5" hidden="1" customHeight="1" outlineLevel="2" spans="1:5">
      <c r="A607" s="2">
        <v>2081106</v>
      </c>
      <c r="B607" s="2" t="s">
        <v>864</v>
      </c>
      <c r="C607" s="2">
        <f t="shared" si="72"/>
        <v>0</v>
      </c>
      <c r="D607" s="2"/>
      <c r="E607" s="2">
        <v>0</v>
      </c>
    </row>
    <row r="608" ht="19.5" hidden="1" customHeight="1" outlineLevel="2" spans="1:5">
      <c r="A608" s="2">
        <v>2081107</v>
      </c>
      <c r="B608" s="2" t="s">
        <v>356</v>
      </c>
      <c r="C608" s="2">
        <f t="shared" si="72"/>
        <v>356</v>
      </c>
      <c r="D608" s="2"/>
      <c r="E608" s="2">
        <v>356</v>
      </c>
    </row>
    <row r="609" ht="19.5" hidden="1" customHeight="1" outlineLevel="2" spans="1:5">
      <c r="A609" s="2">
        <v>2081199</v>
      </c>
      <c r="B609" s="2" t="s">
        <v>357</v>
      </c>
      <c r="C609" s="2">
        <f t="shared" si="72"/>
        <v>10</v>
      </c>
      <c r="D609" s="2"/>
      <c r="E609" s="2">
        <v>10</v>
      </c>
    </row>
    <row r="610" ht="19.5" hidden="1" customHeight="1" outlineLevel="1" collapsed="1" spans="1:5">
      <c r="A610" s="2">
        <v>20816</v>
      </c>
      <c r="B610" s="2" t="s">
        <v>865</v>
      </c>
      <c r="C610" s="2">
        <f>SUM(C611:C614)</f>
        <v>0</v>
      </c>
      <c r="D610" s="2">
        <f>SUM(D611:D614)</f>
        <v>0</v>
      </c>
      <c r="E610" s="2">
        <v>0</v>
      </c>
    </row>
    <row r="611" ht="19.5" hidden="1" customHeight="1" outlineLevel="2" spans="1:5">
      <c r="A611" s="2">
        <v>2081601</v>
      </c>
      <c r="B611" s="2" t="s">
        <v>159</v>
      </c>
      <c r="C611" s="2">
        <f t="shared" ref="C611:C614" si="73">SUM(D611:E611)</f>
        <v>0</v>
      </c>
      <c r="D611" s="2"/>
      <c r="E611" s="2">
        <v>0</v>
      </c>
    </row>
    <row r="612" ht="19.5" hidden="1" customHeight="1" outlineLevel="2" spans="1:5">
      <c r="A612" s="2">
        <v>2081602</v>
      </c>
      <c r="B612" s="2" t="s">
        <v>160</v>
      </c>
      <c r="C612" s="2">
        <f t="shared" si="73"/>
        <v>0</v>
      </c>
      <c r="D612" s="2"/>
      <c r="E612" s="2">
        <v>0</v>
      </c>
    </row>
    <row r="613" ht="19.5" hidden="1" customHeight="1" outlineLevel="2" spans="1:5">
      <c r="A613" s="2">
        <v>2081603</v>
      </c>
      <c r="B613" s="2" t="s">
        <v>170</v>
      </c>
      <c r="C613" s="2">
        <f t="shared" si="73"/>
        <v>0</v>
      </c>
      <c r="D613" s="2"/>
      <c r="E613" s="2">
        <v>0</v>
      </c>
    </row>
    <row r="614" ht="19.5" hidden="1" customHeight="1" outlineLevel="2" spans="1:5">
      <c r="A614" s="2">
        <v>2081699</v>
      </c>
      <c r="B614" s="2" t="s">
        <v>866</v>
      </c>
      <c r="C614" s="2">
        <f t="shared" si="73"/>
        <v>0</v>
      </c>
      <c r="D614" s="2"/>
      <c r="E614" s="2">
        <v>0</v>
      </c>
    </row>
    <row r="615" ht="19.5" hidden="1" customHeight="1" outlineLevel="1" collapsed="1" spans="1:5">
      <c r="A615" s="2">
        <v>20819</v>
      </c>
      <c r="B615" s="2" t="s">
        <v>358</v>
      </c>
      <c r="C615" s="2">
        <f>SUM(C616:C617)</f>
        <v>825</v>
      </c>
      <c r="D615" s="2">
        <f>SUM(D616:D617)</f>
        <v>0</v>
      </c>
      <c r="E615" s="2">
        <v>825</v>
      </c>
    </row>
    <row r="616" ht="19.5" hidden="1" customHeight="1" outlineLevel="2" spans="1:5">
      <c r="A616" s="2">
        <v>2081901</v>
      </c>
      <c r="B616" s="2" t="s">
        <v>359</v>
      </c>
      <c r="C616" s="2">
        <f t="shared" ref="C616:C620" si="74">SUM(D616:E616)</f>
        <v>0</v>
      </c>
      <c r="D616" s="2"/>
      <c r="E616" s="2">
        <v>0</v>
      </c>
    </row>
    <row r="617" ht="19.5" hidden="1" customHeight="1" outlineLevel="2" spans="1:5">
      <c r="A617" s="2">
        <v>2081902</v>
      </c>
      <c r="B617" s="2" t="s">
        <v>360</v>
      </c>
      <c r="C617" s="2">
        <f t="shared" si="74"/>
        <v>825</v>
      </c>
      <c r="D617" s="2"/>
      <c r="E617" s="2">
        <v>825</v>
      </c>
    </row>
    <row r="618" ht="19.5" hidden="1" customHeight="1" outlineLevel="1" collapsed="1" spans="1:5">
      <c r="A618" s="2">
        <v>20820</v>
      </c>
      <c r="B618" s="2" t="s">
        <v>361</v>
      </c>
      <c r="C618" s="2">
        <f>SUM(C619:C620)</f>
        <v>26</v>
      </c>
      <c r="D618" s="2">
        <f>SUM(D619:D620)</f>
        <v>0</v>
      </c>
      <c r="E618" s="2">
        <v>26</v>
      </c>
    </row>
    <row r="619" ht="19.5" hidden="1" customHeight="1" outlineLevel="2" spans="1:5">
      <c r="A619" s="2">
        <v>2082001</v>
      </c>
      <c r="B619" s="2" t="s">
        <v>362</v>
      </c>
      <c r="C619" s="2">
        <f t="shared" si="74"/>
        <v>0</v>
      </c>
      <c r="D619" s="2"/>
      <c r="E619" s="2">
        <v>0</v>
      </c>
    </row>
    <row r="620" ht="19.5" hidden="1" customHeight="1" outlineLevel="2" spans="1:5">
      <c r="A620" s="2">
        <v>2082002</v>
      </c>
      <c r="B620" s="2" t="s">
        <v>363</v>
      </c>
      <c r="C620" s="2">
        <f t="shared" si="74"/>
        <v>26</v>
      </c>
      <c r="D620" s="2"/>
      <c r="E620" s="2">
        <v>26</v>
      </c>
    </row>
    <row r="621" ht="19.5" hidden="1" customHeight="1" outlineLevel="1" collapsed="1" spans="1:5">
      <c r="A621" s="2">
        <v>20821</v>
      </c>
      <c r="B621" s="2" t="s">
        <v>364</v>
      </c>
      <c r="C621" s="2">
        <f>SUM(C622:C623)</f>
        <v>0</v>
      </c>
      <c r="D621" s="2">
        <f>SUM(D622:D623)</f>
        <v>0</v>
      </c>
      <c r="E621" s="2">
        <v>0</v>
      </c>
    </row>
    <row r="622" ht="19.5" hidden="1" customHeight="1" outlineLevel="2" spans="1:5">
      <c r="A622" s="2">
        <v>2082101</v>
      </c>
      <c r="B622" s="2" t="s">
        <v>365</v>
      </c>
      <c r="C622" s="2">
        <f t="shared" ref="C622:C626" si="75">SUM(D622:E622)</f>
        <v>0</v>
      </c>
      <c r="D622" s="2"/>
      <c r="E622" s="2">
        <v>0</v>
      </c>
    </row>
    <row r="623" ht="19.5" hidden="1" customHeight="1" outlineLevel="2" spans="1:5">
      <c r="A623" s="2">
        <v>2082102</v>
      </c>
      <c r="B623" s="2" t="s">
        <v>366</v>
      </c>
      <c r="C623" s="2">
        <f t="shared" si="75"/>
        <v>0</v>
      </c>
      <c r="D623" s="2"/>
      <c r="E623" s="2">
        <v>0</v>
      </c>
    </row>
    <row r="624" ht="19.5" hidden="1" customHeight="1" outlineLevel="1" collapsed="1" spans="1:5">
      <c r="A624" s="2">
        <v>20824</v>
      </c>
      <c r="B624" s="2" t="s">
        <v>867</v>
      </c>
      <c r="C624" s="2">
        <f>SUM(C625:C626)</f>
        <v>0</v>
      </c>
      <c r="D624" s="2">
        <f>SUM(D625:D626)</f>
        <v>0</v>
      </c>
      <c r="E624" s="2">
        <v>0</v>
      </c>
    </row>
    <row r="625" ht="19.5" hidden="1" customHeight="1" outlineLevel="2" spans="1:5">
      <c r="A625" s="2">
        <v>2082401</v>
      </c>
      <c r="B625" s="2" t="s">
        <v>868</v>
      </c>
      <c r="C625" s="2">
        <f t="shared" si="75"/>
        <v>0</v>
      </c>
      <c r="D625" s="2"/>
      <c r="E625" s="2">
        <v>0</v>
      </c>
    </row>
    <row r="626" ht="19.5" hidden="1" customHeight="1" outlineLevel="2" spans="1:5">
      <c r="A626" s="2">
        <v>2082402</v>
      </c>
      <c r="B626" s="2" t="s">
        <v>869</v>
      </c>
      <c r="C626" s="2">
        <f t="shared" si="75"/>
        <v>0</v>
      </c>
      <c r="D626" s="2"/>
      <c r="E626" s="2">
        <v>0</v>
      </c>
    </row>
    <row r="627" ht="19.5" hidden="1" customHeight="1" outlineLevel="1" collapsed="1" spans="1:5">
      <c r="A627" s="2">
        <v>20825</v>
      </c>
      <c r="B627" s="2" t="s">
        <v>367</v>
      </c>
      <c r="C627" s="2">
        <f>SUM(C628:C629)</f>
        <v>0</v>
      </c>
      <c r="D627" s="2">
        <f>SUM(D628:D629)</f>
        <v>0</v>
      </c>
      <c r="E627" s="2">
        <v>0</v>
      </c>
    </row>
    <row r="628" ht="19.5" hidden="1" customHeight="1" outlineLevel="2" spans="1:5">
      <c r="A628" s="2">
        <v>2082501</v>
      </c>
      <c r="B628" s="2" t="s">
        <v>368</v>
      </c>
      <c r="C628" s="2">
        <f t="shared" ref="C628:C633" si="76">SUM(D628:E628)</f>
        <v>0</v>
      </c>
      <c r="D628" s="2"/>
      <c r="E628" s="2">
        <v>0</v>
      </c>
    </row>
    <row r="629" ht="19.5" hidden="1" customHeight="1" outlineLevel="2" spans="1:5">
      <c r="A629" s="2">
        <v>2082502</v>
      </c>
      <c r="B629" s="2" t="s">
        <v>369</v>
      </c>
      <c r="C629" s="2">
        <f t="shared" si="76"/>
        <v>0</v>
      </c>
      <c r="D629" s="2"/>
      <c r="E629" s="2">
        <v>0</v>
      </c>
    </row>
    <row r="630" ht="19.5" hidden="1" customHeight="1" outlineLevel="1" collapsed="1" spans="1:5">
      <c r="A630" s="2">
        <v>20826</v>
      </c>
      <c r="B630" s="2" t="s">
        <v>370</v>
      </c>
      <c r="C630" s="2">
        <f>SUM(C631:C633)</f>
        <v>1447</v>
      </c>
      <c r="D630" s="2">
        <f>SUM(D631:D633)</f>
        <v>0</v>
      </c>
      <c r="E630" s="2">
        <v>1447</v>
      </c>
    </row>
    <row r="631" ht="19.5" hidden="1" customHeight="1" outlineLevel="2" spans="1:5">
      <c r="A631" s="2">
        <v>2082601</v>
      </c>
      <c r="B631" s="2" t="s">
        <v>870</v>
      </c>
      <c r="C631" s="2">
        <f t="shared" si="76"/>
        <v>0</v>
      </c>
      <c r="D631" s="2"/>
      <c r="E631" s="2">
        <v>0</v>
      </c>
    </row>
    <row r="632" ht="19.5" hidden="1" customHeight="1" outlineLevel="2" spans="1:5">
      <c r="A632" s="2">
        <v>2082602</v>
      </c>
      <c r="B632" s="2" t="s">
        <v>371</v>
      </c>
      <c r="C632" s="2">
        <f t="shared" si="76"/>
        <v>1447</v>
      </c>
      <c r="D632" s="2"/>
      <c r="E632" s="2">
        <v>1447</v>
      </c>
    </row>
    <row r="633" ht="19.5" hidden="1" customHeight="1" outlineLevel="2" spans="1:5">
      <c r="A633" s="2">
        <v>2082699</v>
      </c>
      <c r="B633" s="2" t="s">
        <v>871</v>
      </c>
      <c r="C633" s="2">
        <f t="shared" si="76"/>
        <v>0</v>
      </c>
      <c r="D633" s="2"/>
      <c r="E633" s="2">
        <v>0</v>
      </c>
    </row>
    <row r="634" ht="19.5" hidden="1" customHeight="1" outlineLevel="1" collapsed="1" spans="1:5">
      <c r="A634" s="2">
        <v>20827</v>
      </c>
      <c r="B634" s="2" t="s">
        <v>872</v>
      </c>
      <c r="C634" s="2">
        <f>SUM(C635:C637)</f>
        <v>0</v>
      </c>
      <c r="D634" s="2">
        <f>SUM(D635:D637)</f>
        <v>0</v>
      </c>
      <c r="E634" s="2">
        <v>0</v>
      </c>
    </row>
    <row r="635" ht="19.5" hidden="1" customHeight="1" outlineLevel="2" spans="1:5">
      <c r="A635" s="2">
        <v>2082701</v>
      </c>
      <c r="B635" s="2" t="s">
        <v>873</v>
      </c>
      <c r="C635" s="2">
        <f t="shared" ref="C635:C637" si="77">SUM(D635:E635)</f>
        <v>0</v>
      </c>
      <c r="D635" s="2"/>
      <c r="E635" s="2">
        <v>0</v>
      </c>
    </row>
    <row r="636" ht="19.5" hidden="1" customHeight="1" outlineLevel="2" spans="1:5">
      <c r="A636" s="2">
        <v>2082702</v>
      </c>
      <c r="B636" s="2" t="s">
        <v>874</v>
      </c>
      <c r="C636" s="2">
        <f t="shared" si="77"/>
        <v>0</v>
      </c>
      <c r="D636" s="2"/>
      <c r="E636" s="2">
        <v>0</v>
      </c>
    </row>
    <row r="637" ht="19.5" hidden="1" customHeight="1" outlineLevel="2" spans="1:5">
      <c r="A637" s="2">
        <v>2082799</v>
      </c>
      <c r="B637" s="2" t="s">
        <v>875</v>
      </c>
      <c r="C637" s="2">
        <f t="shared" si="77"/>
        <v>0</v>
      </c>
      <c r="D637" s="2"/>
      <c r="E637" s="2">
        <v>0</v>
      </c>
    </row>
    <row r="638" ht="19.5" hidden="1" customHeight="1" outlineLevel="1" collapsed="1" spans="1:5">
      <c r="A638" s="2">
        <v>20828</v>
      </c>
      <c r="B638" s="2" t="s">
        <v>372</v>
      </c>
      <c r="C638" s="2">
        <f>SUM(C639:C645)</f>
        <v>271</v>
      </c>
      <c r="D638" s="2">
        <f>SUM(D639:D645)</f>
        <v>129</v>
      </c>
      <c r="E638" s="2">
        <v>142</v>
      </c>
    </row>
    <row r="639" ht="19.5" hidden="1" customHeight="1" outlineLevel="2" spans="1:5">
      <c r="A639" s="2">
        <v>2082801</v>
      </c>
      <c r="B639" s="2" t="s">
        <v>159</v>
      </c>
      <c r="C639" s="2">
        <f t="shared" ref="C639:C645" si="78">SUM(D639:E639)</f>
        <v>129</v>
      </c>
      <c r="D639" s="2">
        <v>129</v>
      </c>
      <c r="E639" s="2">
        <v>0</v>
      </c>
    </row>
    <row r="640" ht="19.5" hidden="1" customHeight="1" outlineLevel="2" spans="1:5">
      <c r="A640" s="2">
        <v>2082802</v>
      </c>
      <c r="B640" s="2" t="s">
        <v>160</v>
      </c>
      <c r="C640" s="2">
        <f t="shared" si="78"/>
        <v>139</v>
      </c>
      <c r="D640" s="2"/>
      <c r="E640" s="2">
        <v>139</v>
      </c>
    </row>
    <row r="641" ht="19.5" hidden="1" customHeight="1" outlineLevel="2" spans="1:5">
      <c r="A641" s="2">
        <v>2082803</v>
      </c>
      <c r="B641" s="2" t="s">
        <v>170</v>
      </c>
      <c r="C641" s="2">
        <f t="shared" si="78"/>
        <v>0</v>
      </c>
      <c r="D641" s="2"/>
      <c r="E641" s="2">
        <v>0</v>
      </c>
    </row>
    <row r="642" ht="19.5" hidden="1" customHeight="1" outlineLevel="2" spans="1:5">
      <c r="A642" s="2">
        <v>2082804</v>
      </c>
      <c r="B642" s="2" t="s">
        <v>373</v>
      </c>
      <c r="C642" s="2">
        <f t="shared" si="78"/>
        <v>3</v>
      </c>
      <c r="D642" s="2"/>
      <c r="E642" s="2">
        <v>3</v>
      </c>
    </row>
    <row r="643" ht="19.5" hidden="1" customHeight="1" outlineLevel="2" spans="1:5">
      <c r="A643" s="2">
        <v>2082805</v>
      </c>
      <c r="B643" s="2" t="s">
        <v>876</v>
      </c>
      <c r="C643" s="2">
        <f t="shared" si="78"/>
        <v>0</v>
      </c>
      <c r="D643" s="2"/>
      <c r="E643" s="2">
        <v>0</v>
      </c>
    </row>
    <row r="644" ht="19.5" hidden="1" customHeight="1" outlineLevel="2" spans="1:5">
      <c r="A644" s="2">
        <v>2082850</v>
      </c>
      <c r="B644" s="2" t="s">
        <v>173</v>
      </c>
      <c r="C644" s="2">
        <f t="shared" si="78"/>
        <v>0</v>
      </c>
      <c r="D644" s="2"/>
      <c r="E644" s="2">
        <v>0</v>
      </c>
    </row>
    <row r="645" ht="19.5" hidden="1" customHeight="1" outlineLevel="2" spans="1:5">
      <c r="A645" s="2">
        <v>2082899</v>
      </c>
      <c r="B645" s="2" t="s">
        <v>877</v>
      </c>
      <c r="C645" s="2">
        <f t="shared" si="78"/>
        <v>0</v>
      </c>
      <c r="D645" s="2"/>
      <c r="E645" s="2">
        <v>0</v>
      </c>
    </row>
    <row r="646" ht="19.5" hidden="1" customHeight="1" outlineLevel="1" collapsed="1" spans="1:5">
      <c r="A646" s="2">
        <v>20830</v>
      </c>
      <c r="B646" s="2" t="s">
        <v>374</v>
      </c>
      <c r="C646" s="2">
        <f>SUM(C647:C648)</f>
        <v>156</v>
      </c>
      <c r="D646" s="2">
        <f>SUM(D647:D648)</f>
        <v>0</v>
      </c>
      <c r="E646" s="2">
        <v>156</v>
      </c>
    </row>
    <row r="647" ht="19.5" hidden="1" customHeight="1" outlineLevel="2" spans="1:5">
      <c r="A647" s="2">
        <v>2083001</v>
      </c>
      <c r="B647" s="2" t="s">
        <v>375</v>
      </c>
      <c r="C647" s="2">
        <f t="shared" ref="C647:C650" si="79">SUM(D647:E647)</f>
        <v>22</v>
      </c>
      <c r="D647" s="2"/>
      <c r="E647" s="2">
        <v>22</v>
      </c>
    </row>
    <row r="648" ht="19.5" hidden="1" customHeight="1" outlineLevel="2" spans="1:5">
      <c r="A648" s="2">
        <v>2083099</v>
      </c>
      <c r="B648" s="2" t="s">
        <v>376</v>
      </c>
      <c r="C648" s="2">
        <f t="shared" si="79"/>
        <v>134</v>
      </c>
      <c r="D648" s="2"/>
      <c r="E648" s="2">
        <v>134</v>
      </c>
    </row>
    <row r="649" ht="19.5" hidden="1" customHeight="1" outlineLevel="1" collapsed="1" spans="1:5">
      <c r="A649" s="2">
        <v>20899</v>
      </c>
      <c r="B649" s="2" t="s">
        <v>377</v>
      </c>
      <c r="C649" s="2">
        <f>SUM(C650)</f>
        <v>0</v>
      </c>
      <c r="D649" s="2">
        <f>SUM(D650)</f>
        <v>0</v>
      </c>
      <c r="E649" s="2">
        <v>0</v>
      </c>
    </row>
    <row r="650" ht="19.5" hidden="1" customHeight="1" outlineLevel="2" spans="1:5">
      <c r="A650" s="2">
        <v>2089999</v>
      </c>
      <c r="B650" s="2" t="s">
        <v>378</v>
      </c>
      <c r="C650" s="2">
        <f t="shared" si="79"/>
        <v>0</v>
      </c>
      <c r="D650" s="2"/>
      <c r="E650" s="2">
        <v>0</v>
      </c>
    </row>
    <row r="651" ht="19.5" customHeight="1" collapsed="1" spans="1:5">
      <c r="A651" s="2">
        <v>210</v>
      </c>
      <c r="B651" s="2" t="s">
        <v>379</v>
      </c>
      <c r="C651" s="2">
        <f>SUM(C652,C657,C672,C676,C688,C691,C695,C700,C704,C708,C711,C720,C733,C722,C728)</f>
        <v>12343</v>
      </c>
      <c r="D651" s="2">
        <f>SUM(D652,D657,D672,D676,D688,D691,D695,D700,D704,D708,D711,D720,D733,D722,D728)</f>
        <v>7247</v>
      </c>
      <c r="E651" s="2">
        <v>5096</v>
      </c>
    </row>
    <row r="652" ht="19.5" hidden="1" customHeight="1" outlineLevel="1" collapsed="1" spans="1:5">
      <c r="A652" s="2">
        <v>21001</v>
      </c>
      <c r="B652" s="2" t="s">
        <v>380</v>
      </c>
      <c r="C652" s="2">
        <f>SUM(C653:C656)</f>
        <v>325</v>
      </c>
      <c r="D652" s="2">
        <f>SUM(D653:D656)</f>
        <v>268</v>
      </c>
      <c r="E652" s="2">
        <v>57</v>
      </c>
    </row>
    <row r="653" ht="19.5" hidden="1" customHeight="1" outlineLevel="2" spans="1:5">
      <c r="A653" s="2">
        <v>2100101</v>
      </c>
      <c r="B653" s="2" t="s">
        <v>159</v>
      </c>
      <c r="C653" s="2">
        <f t="shared" ref="C653:C656" si="80">SUM(D653:E653)</f>
        <v>266</v>
      </c>
      <c r="D653" s="2">
        <v>266</v>
      </c>
      <c r="E653" s="2">
        <v>0</v>
      </c>
    </row>
    <row r="654" ht="19.5" hidden="1" customHeight="1" outlineLevel="2" spans="1:5">
      <c r="A654" s="2">
        <v>2100102</v>
      </c>
      <c r="B654" s="2" t="s">
        <v>160</v>
      </c>
      <c r="C654" s="2">
        <f t="shared" si="80"/>
        <v>9</v>
      </c>
      <c r="D654" s="2">
        <v>2</v>
      </c>
      <c r="E654" s="2">
        <v>7</v>
      </c>
    </row>
    <row r="655" ht="19.5" hidden="1" customHeight="1" outlineLevel="2" spans="1:5">
      <c r="A655" s="2">
        <v>2100103</v>
      </c>
      <c r="B655" s="2" t="s">
        <v>170</v>
      </c>
      <c r="C655" s="2">
        <f t="shared" si="80"/>
        <v>0</v>
      </c>
      <c r="D655" s="2"/>
      <c r="E655" s="2">
        <v>0</v>
      </c>
    </row>
    <row r="656" ht="19.5" hidden="1" customHeight="1" outlineLevel="2" spans="1:5">
      <c r="A656" s="2">
        <v>2100199</v>
      </c>
      <c r="B656" s="2" t="s">
        <v>381</v>
      </c>
      <c r="C656" s="2">
        <f t="shared" si="80"/>
        <v>50</v>
      </c>
      <c r="D656" s="2"/>
      <c r="E656" s="2">
        <v>50</v>
      </c>
    </row>
    <row r="657" ht="19.5" hidden="1" customHeight="1" outlineLevel="1" collapsed="1" spans="1:5">
      <c r="A657" s="2">
        <v>21002</v>
      </c>
      <c r="B657" s="2" t="s">
        <v>382</v>
      </c>
      <c r="C657" s="2">
        <f>SUM(C658:C671)</f>
        <v>138</v>
      </c>
      <c r="D657" s="2">
        <f>SUM(D658:D671)</f>
        <v>0</v>
      </c>
      <c r="E657" s="2">
        <v>138</v>
      </c>
    </row>
    <row r="658" ht="19.5" hidden="1" customHeight="1" outlineLevel="2" spans="1:5">
      <c r="A658" s="2">
        <v>2100201</v>
      </c>
      <c r="B658" s="2" t="s">
        <v>383</v>
      </c>
      <c r="C658" s="2">
        <f t="shared" ref="C658:C671" si="81">SUM(D658:E658)</f>
        <v>107</v>
      </c>
      <c r="D658" s="2"/>
      <c r="E658" s="2">
        <v>107</v>
      </c>
    </row>
    <row r="659" ht="19.5" hidden="1" customHeight="1" outlineLevel="2" spans="1:5">
      <c r="A659" s="2">
        <v>2100202</v>
      </c>
      <c r="B659" s="2" t="s">
        <v>384</v>
      </c>
      <c r="C659" s="2">
        <f t="shared" si="81"/>
        <v>31</v>
      </c>
      <c r="D659" s="2"/>
      <c r="E659" s="2">
        <v>31</v>
      </c>
    </row>
    <row r="660" ht="19.5" hidden="1" customHeight="1" outlineLevel="2" spans="1:5">
      <c r="A660" s="2">
        <v>2100203</v>
      </c>
      <c r="B660" s="2" t="s">
        <v>878</v>
      </c>
      <c r="C660" s="2">
        <f t="shared" si="81"/>
        <v>0</v>
      </c>
      <c r="D660" s="2"/>
      <c r="E660" s="2">
        <v>0</v>
      </c>
    </row>
    <row r="661" ht="19.5" hidden="1" customHeight="1" outlineLevel="2" spans="1:5">
      <c r="A661" s="2">
        <v>2100204</v>
      </c>
      <c r="B661" s="2" t="s">
        <v>879</v>
      </c>
      <c r="C661" s="2">
        <f t="shared" si="81"/>
        <v>0</v>
      </c>
      <c r="D661" s="2"/>
      <c r="E661" s="2">
        <v>0</v>
      </c>
    </row>
    <row r="662" ht="19.5" hidden="1" customHeight="1" outlineLevel="2" spans="1:5">
      <c r="A662" s="2">
        <v>2100205</v>
      </c>
      <c r="B662" s="2" t="s">
        <v>880</v>
      </c>
      <c r="C662" s="2">
        <f t="shared" si="81"/>
        <v>0</v>
      </c>
      <c r="D662" s="2"/>
      <c r="E662" s="2">
        <v>0</v>
      </c>
    </row>
    <row r="663" ht="19.5" hidden="1" customHeight="1" outlineLevel="2" spans="1:5">
      <c r="A663" s="2">
        <v>2100206</v>
      </c>
      <c r="B663" s="2" t="s">
        <v>385</v>
      </c>
      <c r="C663" s="2">
        <f t="shared" si="81"/>
        <v>0</v>
      </c>
      <c r="D663" s="2"/>
      <c r="E663" s="2">
        <v>0</v>
      </c>
    </row>
    <row r="664" ht="19.5" hidden="1" customHeight="1" outlineLevel="2" spans="1:5">
      <c r="A664" s="2">
        <v>2100207</v>
      </c>
      <c r="B664" s="2" t="s">
        <v>881</v>
      </c>
      <c r="C664" s="2">
        <f t="shared" si="81"/>
        <v>0</v>
      </c>
      <c r="D664" s="2"/>
      <c r="E664" s="2">
        <v>0</v>
      </c>
    </row>
    <row r="665" ht="19.5" hidden="1" customHeight="1" outlineLevel="2" spans="1:5">
      <c r="A665" s="2">
        <v>2100208</v>
      </c>
      <c r="B665" s="2" t="s">
        <v>882</v>
      </c>
      <c r="C665" s="2">
        <f t="shared" si="81"/>
        <v>0</v>
      </c>
      <c r="D665" s="2"/>
      <c r="E665" s="2">
        <v>0</v>
      </c>
    </row>
    <row r="666" ht="19.5" hidden="1" customHeight="1" outlineLevel="2" spans="1:5">
      <c r="A666" s="2">
        <v>2100209</v>
      </c>
      <c r="B666" s="2" t="s">
        <v>883</v>
      </c>
      <c r="C666" s="2">
        <f t="shared" si="81"/>
        <v>0</v>
      </c>
      <c r="D666" s="2"/>
      <c r="E666" s="2">
        <v>0</v>
      </c>
    </row>
    <row r="667" ht="19.5" hidden="1" customHeight="1" outlineLevel="2" spans="1:5">
      <c r="A667" s="2">
        <v>2100210</v>
      </c>
      <c r="B667" s="2" t="s">
        <v>884</v>
      </c>
      <c r="C667" s="2">
        <f t="shared" si="81"/>
        <v>0</v>
      </c>
      <c r="D667" s="2"/>
      <c r="E667" s="2">
        <v>0</v>
      </c>
    </row>
    <row r="668" ht="19.5" hidden="1" customHeight="1" outlineLevel="2" spans="1:5">
      <c r="A668" s="2">
        <v>2100211</v>
      </c>
      <c r="B668" s="2" t="s">
        <v>885</v>
      </c>
      <c r="C668" s="2">
        <f t="shared" si="81"/>
        <v>0</v>
      </c>
      <c r="D668" s="2"/>
      <c r="E668" s="2">
        <v>0</v>
      </c>
    </row>
    <row r="669" ht="19.5" hidden="1" customHeight="1" outlineLevel="2" spans="1:5">
      <c r="A669" s="2">
        <v>2100212</v>
      </c>
      <c r="B669" s="2" t="s">
        <v>886</v>
      </c>
      <c r="C669" s="2">
        <f t="shared" si="81"/>
        <v>0</v>
      </c>
      <c r="D669" s="2"/>
      <c r="E669" s="2">
        <v>0</v>
      </c>
    </row>
    <row r="670" ht="19.5" hidden="1" customHeight="1" outlineLevel="2" spans="1:5">
      <c r="A670" s="2">
        <v>2100213</v>
      </c>
      <c r="B670" s="2" t="s">
        <v>887</v>
      </c>
      <c r="C670" s="2">
        <f t="shared" si="81"/>
        <v>0</v>
      </c>
      <c r="D670" s="2"/>
      <c r="E670" s="2">
        <v>0</v>
      </c>
    </row>
    <row r="671" ht="19.5" hidden="1" customHeight="1" outlineLevel="2" spans="1:5">
      <c r="A671" s="2">
        <v>2100299</v>
      </c>
      <c r="B671" s="2" t="s">
        <v>386</v>
      </c>
      <c r="C671" s="2">
        <f t="shared" si="81"/>
        <v>0</v>
      </c>
      <c r="D671" s="2"/>
      <c r="E671" s="2">
        <v>0</v>
      </c>
    </row>
    <row r="672" ht="19.5" hidden="1" customHeight="1" outlineLevel="1" collapsed="1" spans="1:5">
      <c r="A672" s="2">
        <v>21003</v>
      </c>
      <c r="B672" s="2" t="s">
        <v>387</v>
      </c>
      <c r="C672" s="2">
        <f>SUM(C673:C675)</f>
        <v>214</v>
      </c>
      <c r="D672" s="2">
        <f>SUM(D673:D675)</f>
        <v>0</v>
      </c>
      <c r="E672" s="2">
        <v>214</v>
      </c>
    </row>
    <row r="673" ht="19.5" hidden="1" customHeight="1" outlineLevel="2" spans="1:5">
      <c r="A673" s="2">
        <v>2100301</v>
      </c>
      <c r="B673" s="2" t="s">
        <v>388</v>
      </c>
      <c r="C673" s="2">
        <f t="shared" ref="C673:C675" si="82">SUM(D673:E673)</f>
        <v>28</v>
      </c>
      <c r="D673" s="2"/>
      <c r="E673" s="2">
        <v>28</v>
      </c>
    </row>
    <row r="674" ht="19.5" hidden="1" customHeight="1" outlineLevel="2" spans="1:5">
      <c r="A674" s="2">
        <v>2100302</v>
      </c>
      <c r="B674" s="2" t="s">
        <v>389</v>
      </c>
      <c r="C674" s="2">
        <f t="shared" si="82"/>
        <v>144</v>
      </c>
      <c r="D674" s="2"/>
      <c r="E674" s="2">
        <v>144</v>
      </c>
    </row>
    <row r="675" ht="19.5" hidden="1" customHeight="1" outlineLevel="2" spans="1:5">
      <c r="A675" s="2">
        <v>2100399</v>
      </c>
      <c r="B675" s="2" t="s">
        <v>390</v>
      </c>
      <c r="C675" s="2">
        <f t="shared" si="82"/>
        <v>42</v>
      </c>
      <c r="D675" s="2"/>
      <c r="E675" s="2">
        <v>42</v>
      </c>
    </row>
    <row r="676" ht="19.5" hidden="1" customHeight="1" outlineLevel="1" collapsed="1" spans="1:5">
      <c r="A676" s="2">
        <v>21004</v>
      </c>
      <c r="B676" s="2" t="s">
        <v>391</v>
      </c>
      <c r="C676" s="2">
        <f>SUM(C677:C687)</f>
        <v>1460</v>
      </c>
      <c r="D676" s="2">
        <f>SUM(D677:D687)</f>
        <v>753</v>
      </c>
      <c r="E676" s="2">
        <v>707</v>
      </c>
    </row>
    <row r="677" ht="19.5" hidden="1" customHeight="1" outlineLevel="2" spans="1:5">
      <c r="A677" s="2">
        <v>2100401</v>
      </c>
      <c r="B677" s="2" t="s">
        <v>392</v>
      </c>
      <c r="C677" s="2">
        <f t="shared" ref="C677:C687" si="83">SUM(D677:E677)</f>
        <v>676</v>
      </c>
      <c r="D677" s="2">
        <v>539</v>
      </c>
      <c r="E677" s="2">
        <v>137</v>
      </c>
    </row>
    <row r="678" ht="19.5" hidden="1" customHeight="1" outlineLevel="2" spans="1:5">
      <c r="A678" s="2">
        <v>2100402</v>
      </c>
      <c r="B678" s="2" t="s">
        <v>393</v>
      </c>
      <c r="C678" s="2">
        <f t="shared" si="83"/>
        <v>160</v>
      </c>
      <c r="D678" s="2">
        <v>151</v>
      </c>
      <c r="E678" s="2">
        <v>9</v>
      </c>
    </row>
    <row r="679" ht="19.5" hidden="1" customHeight="1" outlineLevel="2" spans="1:5">
      <c r="A679" s="2">
        <v>2100403</v>
      </c>
      <c r="B679" s="2" t="s">
        <v>394</v>
      </c>
      <c r="C679" s="2">
        <f t="shared" si="83"/>
        <v>164</v>
      </c>
      <c r="D679" s="2">
        <v>63</v>
      </c>
      <c r="E679" s="2">
        <v>101</v>
      </c>
    </row>
    <row r="680" ht="19.5" hidden="1" customHeight="1" outlineLevel="2" spans="1:5">
      <c r="A680" s="2">
        <v>2100404</v>
      </c>
      <c r="B680" s="2" t="s">
        <v>888</v>
      </c>
      <c r="C680" s="2">
        <f t="shared" si="83"/>
        <v>0</v>
      </c>
      <c r="D680" s="2"/>
      <c r="E680" s="2">
        <v>0</v>
      </c>
    </row>
    <row r="681" ht="19.5" hidden="1" customHeight="1" outlineLevel="2" spans="1:5">
      <c r="A681" s="2">
        <v>2100405</v>
      </c>
      <c r="B681" s="2" t="s">
        <v>889</v>
      </c>
      <c r="C681" s="2">
        <f t="shared" si="83"/>
        <v>0</v>
      </c>
      <c r="D681" s="2"/>
      <c r="E681" s="2">
        <v>0</v>
      </c>
    </row>
    <row r="682" ht="19.5" hidden="1" customHeight="1" outlineLevel="2" spans="1:5">
      <c r="A682" s="2">
        <v>2100406</v>
      </c>
      <c r="B682" s="2" t="s">
        <v>890</v>
      </c>
      <c r="C682" s="2">
        <f t="shared" si="83"/>
        <v>0</v>
      </c>
      <c r="D682" s="2"/>
      <c r="E682" s="2">
        <v>0</v>
      </c>
    </row>
    <row r="683" ht="19.5" hidden="1" customHeight="1" outlineLevel="2" spans="1:5">
      <c r="A683" s="2">
        <v>2100407</v>
      </c>
      <c r="B683" s="2" t="s">
        <v>891</v>
      </c>
      <c r="C683" s="2">
        <f t="shared" si="83"/>
        <v>0</v>
      </c>
      <c r="D683" s="2"/>
      <c r="E683" s="2">
        <v>0</v>
      </c>
    </row>
    <row r="684" ht="19.5" hidden="1" customHeight="1" outlineLevel="2" spans="1:5">
      <c r="A684" s="2">
        <v>2100408</v>
      </c>
      <c r="B684" s="2" t="s">
        <v>395</v>
      </c>
      <c r="C684" s="2">
        <f t="shared" si="83"/>
        <v>372</v>
      </c>
      <c r="D684" s="2"/>
      <c r="E684" s="2">
        <v>372</v>
      </c>
    </row>
    <row r="685" ht="19.5" hidden="1" customHeight="1" outlineLevel="2" spans="1:5">
      <c r="A685" s="2">
        <v>2100409</v>
      </c>
      <c r="B685" s="2" t="s">
        <v>396</v>
      </c>
      <c r="C685" s="2">
        <f t="shared" si="83"/>
        <v>87</v>
      </c>
      <c r="D685" s="2"/>
      <c r="E685" s="2">
        <v>87</v>
      </c>
    </row>
    <row r="686" ht="19.5" hidden="1" customHeight="1" outlineLevel="2" spans="1:5">
      <c r="A686" s="2">
        <v>2100410</v>
      </c>
      <c r="B686" s="2" t="s">
        <v>397</v>
      </c>
      <c r="C686" s="2">
        <f t="shared" si="83"/>
        <v>1</v>
      </c>
      <c r="D686" s="2"/>
      <c r="E686" s="2">
        <v>1</v>
      </c>
    </row>
    <row r="687" ht="19.5" hidden="1" customHeight="1" outlineLevel="2" spans="1:5">
      <c r="A687" s="2">
        <v>2100499</v>
      </c>
      <c r="B687" s="2" t="s">
        <v>398</v>
      </c>
      <c r="C687" s="2">
        <f t="shared" si="83"/>
        <v>0</v>
      </c>
      <c r="D687" s="2"/>
      <c r="E687" s="2">
        <v>0</v>
      </c>
    </row>
    <row r="688" ht="19.5" hidden="1" customHeight="1" outlineLevel="1" collapsed="1" spans="1:5">
      <c r="A688" s="2">
        <v>21006</v>
      </c>
      <c r="B688" s="2" t="s">
        <v>399</v>
      </c>
      <c r="C688" s="2">
        <f>SUM(C689:C690)</f>
        <v>0</v>
      </c>
      <c r="D688" s="2">
        <f>SUM(D689:D690)</f>
        <v>0</v>
      </c>
      <c r="E688" s="2">
        <v>0</v>
      </c>
    </row>
    <row r="689" ht="19.5" hidden="1" customHeight="1" outlineLevel="2" spans="1:5">
      <c r="A689" s="2">
        <v>2100601</v>
      </c>
      <c r="B689" s="2" t="s">
        <v>400</v>
      </c>
      <c r="C689" s="2">
        <f t="shared" ref="C689:C694" si="84">SUM(D689:E689)</f>
        <v>0</v>
      </c>
      <c r="D689" s="2"/>
      <c r="E689" s="2">
        <v>0</v>
      </c>
    </row>
    <row r="690" ht="19.5" hidden="1" customHeight="1" outlineLevel="2" spans="1:5">
      <c r="A690" s="2">
        <v>2100699</v>
      </c>
      <c r="B690" s="2" t="s">
        <v>892</v>
      </c>
      <c r="C690" s="2">
        <f t="shared" si="84"/>
        <v>0</v>
      </c>
      <c r="D690" s="2"/>
      <c r="E690" s="2">
        <v>0</v>
      </c>
    </row>
    <row r="691" ht="18" hidden="1" customHeight="1" outlineLevel="1" collapsed="1" spans="1:5">
      <c r="A691" s="2">
        <v>21007</v>
      </c>
      <c r="B691" s="2" t="s">
        <v>401</v>
      </c>
      <c r="C691" s="2">
        <f>SUM(C692:C694)</f>
        <v>360</v>
      </c>
      <c r="D691" s="2">
        <f>SUM(D692:D694)</f>
        <v>109</v>
      </c>
      <c r="E691" s="2">
        <v>251</v>
      </c>
    </row>
    <row r="692" ht="19.5" hidden="1" customHeight="1" outlineLevel="2" spans="1:5">
      <c r="A692" s="2">
        <v>2100716</v>
      </c>
      <c r="B692" s="2" t="s">
        <v>402</v>
      </c>
      <c r="C692" s="2">
        <f t="shared" si="84"/>
        <v>109</v>
      </c>
      <c r="D692" s="2">
        <v>109</v>
      </c>
      <c r="E692" s="2">
        <v>0</v>
      </c>
    </row>
    <row r="693" ht="19.5" hidden="1" customHeight="1" outlineLevel="2" spans="1:5">
      <c r="A693" s="2">
        <v>2100717</v>
      </c>
      <c r="B693" s="2" t="s">
        <v>403</v>
      </c>
      <c r="C693" s="2">
        <f t="shared" si="84"/>
        <v>251</v>
      </c>
      <c r="D693" s="2"/>
      <c r="E693" s="2">
        <v>251</v>
      </c>
    </row>
    <row r="694" ht="19.5" hidden="1" customHeight="1" outlineLevel="2" spans="1:5">
      <c r="A694" s="2">
        <v>2100799</v>
      </c>
      <c r="B694" s="2" t="s">
        <v>404</v>
      </c>
      <c r="C694" s="2">
        <f t="shared" si="84"/>
        <v>0</v>
      </c>
      <c r="D694" s="2"/>
      <c r="E694" s="2">
        <v>0</v>
      </c>
    </row>
    <row r="695" ht="19.5" hidden="1" customHeight="1" outlineLevel="1" collapsed="1" spans="1:5">
      <c r="A695" s="2">
        <v>21011</v>
      </c>
      <c r="B695" s="2" t="s">
        <v>405</v>
      </c>
      <c r="C695" s="2">
        <f>SUM(C696:C699)</f>
        <v>5884</v>
      </c>
      <c r="D695" s="2">
        <f>SUM(D696:D699)</f>
        <v>5850</v>
      </c>
      <c r="E695" s="2">
        <v>34</v>
      </c>
    </row>
    <row r="696" ht="19.5" hidden="1" customHeight="1" outlineLevel="2" spans="1:5">
      <c r="A696" s="2">
        <v>2101101</v>
      </c>
      <c r="B696" s="2" t="s">
        <v>406</v>
      </c>
      <c r="C696" s="2">
        <f t="shared" ref="C696:C699" si="85">SUM(D696:E696)</f>
        <v>1470</v>
      </c>
      <c r="D696" s="2">
        <v>1438</v>
      </c>
      <c r="E696" s="2">
        <v>32</v>
      </c>
    </row>
    <row r="697" ht="19.5" hidden="1" customHeight="1" outlineLevel="2" spans="1:5">
      <c r="A697" s="2">
        <v>2101102</v>
      </c>
      <c r="B697" s="2" t="s">
        <v>407</v>
      </c>
      <c r="C697" s="2">
        <f t="shared" si="85"/>
        <v>131</v>
      </c>
      <c r="D697" s="2">
        <v>129</v>
      </c>
      <c r="E697" s="2">
        <v>2</v>
      </c>
    </row>
    <row r="698" ht="19.5" hidden="1" customHeight="1" outlineLevel="2" spans="1:5">
      <c r="A698" s="2">
        <v>2101103</v>
      </c>
      <c r="B698" s="2" t="s">
        <v>408</v>
      </c>
      <c r="C698" s="2">
        <f t="shared" si="85"/>
        <v>4283</v>
      </c>
      <c r="D698" s="2">
        <v>4283</v>
      </c>
      <c r="E698" s="2">
        <v>0</v>
      </c>
    </row>
    <row r="699" ht="19.5" hidden="1" customHeight="1" outlineLevel="2" spans="1:5">
      <c r="A699" s="2">
        <v>2101199</v>
      </c>
      <c r="B699" s="2" t="s">
        <v>409</v>
      </c>
      <c r="C699" s="2">
        <f t="shared" si="85"/>
        <v>0</v>
      </c>
      <c r="D699" s="2"/>
      <c r="E699" s="2">
        <v>0</v>
      </c>
    </row>
    <row r="700" ht="19.5" hidden="1" customHeight="1" outlineLevel="1" collapsed="1" spans="1:5">
      <c r="A700" s="2">
        <v>21012</v>
      </c>
      <c r="B700" s="2" t="s">
        <v>410</v>
      </c>
      <c r="C700" s="2">
        <f>SUM(C701:C703)</f>
        <v>3320</v>
      </c>
      <c r="D700" s="2">
        <f>SUM(D701:D703)</f>
        <v>0</v>
      </c>
      <c r="E700" s="2">
        <v>3320</v>
      </c>
    </row>
    <row r="701" ht="19.5" hidden="1" customHeight="1" outlineLevel="2" spans="1:5">
      <c r="A701" s="2">
        <v>2101201</v>
      </c>
      <c r="B701" s="2" t="s">
        <v>893</v>
      </c>
      <c r="C701" s="2">
        <f t="shared" ref="C701:C703" si="86">SUM(D701:E701)</f>
        <v>0</v>
      </c>
      <c r="D701" s="2"/>
      <c r="E701" s="2">
        <v>0</v>
      </c>
    </row>
    <row r="702" ht="19.5" hidden="1" customHeight="1" outlineLevel="2" spans="1:5">
      <c r="A702" s="2">
        <v>2101202</v>
      </c>
      <c r="B702" s="2" t="s">
        <v>411</v>
      </c>
      <c r="C702" s="2">
        <f t="shared" si="86"/>
        <v>3320</v>
      </c>
      <c r="D702" s="2"/>
      <c r="E702" s="2">
        <v>3320</v>
      </c>
    </row>
    <row r="703" ht="19.5" hidden="1" customHeight="1" outlineLevel="2" spans="1:5">
      <c r="A703" s="2">
        <v>2101299</v>
      </c>
      <c r="B703" s="2" t="s">
        <v>894</v>
      </c>
      <c r="C703" s="2">
        <f t="shared" si="86"/>
        <v>0</v>
      </c>
      <c r="D703" s="2"/>
      <c r="E703" s="2">
        <v>0</v>
      </c>
    </row>
    <row r="704" ht="19.5" hidden="1" customHeight="1" outlineLevel="1" collapsed="1" spans="1:5">
      <c r="A704" s="2">
        <v>21013</v>
      </c>
      <c r="B704" s="2" t="s">
        <v>412</v>
      </c>
      <c r="C704" s="2">
        <f>SUM(C705:C707)</f>
        <v>348</v>
      </c>
      <c r="D704" s="2">
        <f>SUM(D705:D707)</f>
        <v>0</v>
      </c>
      <c r="E704" s="2">
        <v>348</v>
      </c>
    </row>
    <row r="705" ht="19.5" hidden="1" customHeight="1" outlineLevel="2" spans="1:5">
      <c r="A705" s="2">
        <v>2101301</v>
      </c>
      <c r="B705" s="2" t="s">
        <v>413</v>
      </c>
      <c r="C705" s="2">
        <f t="shared" ref="C705:C707" si="87">SUM(D705:E705)</f>
        <v>348</v>
      </c>
      <c r="D705" s="2"/>
      <c r="E705" s="2">
        <v>348</v>
      </c>
    </row>
    <row r="706" ht="19.5" hidden="1" customHeight="1" outlineLevel="2" spans="1:5">
      <c r="A706" s="2">
        <v>2101302</v>
      </c>
      <c r="B706" s="2" t="s">
        <v>895</v>
      </c>
      <c r="C706" s="2">
        <f t="shared" si="87"/>
        <v>0</v>
      </c>
      <c r="D706" s="2"/>
      <c r="E706" s="2">
        <v>0</v>
      </c>
    </row>
    <row r="707" ht="19.5" hidden="1" customHeight="1" outlineLevel="2" spans="1:5">
      <c r="A707" s="2">
        <v>2101399</v>
      </c>
      <c r="B707" s="2" t="s">
        <v>896</v>
      </c>
      <c r="C707" s="2">
        <f t="shared" si="87"/>
        <v>0</v>
      </c>
      <c r="D707" s="2"/>
      <c r="E707" s="2">
        <v>0</v>
      </c>
    </row>
    <row r="708" ht="19.5" hidden="1" customHeight="1" outlineLevel="1" collapsed="1" spans="1:5">
      <c r="A708" s="2">
        <v>21014</v>
      </c>
      <c r="B708" s="2" t="s">
        <v>414</v>
      </c>
      <c r="C708" s="2">
        <f>SUM(C709:C710)</f>
        <v>0</v>
      </c>
      <c r="D708" s="2">
        <f>SUM(D709:D710)</f>
        <v>0</v>
      </c>
      <c r="E708" s="2">
        <v>0</v>
      </c>
    </row>
    <row r="709" ht="19.5" hidden="1" customHeight="1" outlineLevel="2" spans="1:5">
      <c r="A709" s="2">
        <v>2101401</v>
      </c>
      <c r="B709" s="2" t="s">
        <v>415</v>
      </c>
      <c r="C709" s="2">
        <f>SUM(D709:E709)</f>
        <v>0</v>
      </c>
      <c r="D709" s="2"/>
      <c r="E709" s="2">
        <v>0</v>
      </c>
    </row>
    <row r="710" ht="19.5" hidden="1" customHeight="1" outlineLevel="2" spans="1:5">
      <c r="A710" s="2">
        <v>2101499</v>
      </c>
      <c r="B710" s="2" t="s">
        <v>897</v>
      </c>
      <c r="C710" s="2">
        <f>SUM(D710:E710)</f>
        <v>0</v>
      </c>
      <c r="D710" s="2"/>
      <c r="E710" s="2">
        <v>0</v>
      </c>
    </row>
    <row r="711" ht="19.5" hidden="1" customHeight="1" outlineLevel="1" collapsed="1" spans="1:5">
      <c r="A711" s="2">
        <v>21015</v>
      </c>
      <c r="B711" s="2" t="s">
        <v>416</v>
      </c>
      <c r="C711" s="2">
        <f>SUM(C712:C719)</f>
        <v>275</v>
      </c>
      <c r="D711" s="2">
        <f>SUM(D712:D719)</f>
        <v>267</v>
      </c>
      <c r="E711" s="2">
        <v>8</v>
      </c>
    </row>
    <row r="712" ht="19.5" hidden="1" customHeight="1" outlineLevel="2" spans="1:5">
      <c r="A712" s="2">
        <v>2101501</v>
      </c>
      <c r="B712" s="2" t="s">
        <v>159</v>
      </c>
      <c r="C712" s="2">
        <f t="shared" ref="C712:C719" si="88">SUM(D712:E712)</f>
        <v>267</v>
      </c>
      <c r="D712" s="2">
        <v>267</v>
      </c>
      <c r="E712" s="2">
        <v>0</v>
      </c>
    </row>
    <row r="713" ht="19.5" hidden="1" customHeight="1" outlineLevel="2" spans="1:5">
      <c r="A713" s="2">
        <v>2101502</v>
      </c>
      <c r="B713" s="2" t="s">
        <v>160</v>
      </c>
      <c r="C713" s="2">
        <f t="shared" si="88"/>
        <v>8</v>
      </c>
      <c r="D713" s="2"/>
      <c r="E713" s="2">
        <v>8</v>
      </c>
    </row>
    <row r="714" ht="19.5" hidden="1" customHeight="1" outlineLevel="2" spans="1:5">
      <c r="A714" s="2">
        <v>2101503</v>
      </c>
      <c r="B714" s="2" t="s">
        <v>170</v>
      </c>
      <c r="C714" s="2">
        <f t="shared" si="88"/>
        <v>0</v>
      </c>
      <c r="D714" s="2"/>
      <c r="E714" s="2">
        <v>0</v>
      </c>
    </row>
    <row r="715" ht="19.5" hidden="1" customHeight="1" outlineLevel="2" spans="1:5">
      <c r="A715" s="2">
        <v>2101504</v>
      </c>
      <c r="B715" s="2" t="s">
        <v>187</v>
      </c>
      <c r="C715" s="2">
        <f t="shared" si="88"/>
        <v>0</v>
      </c>
      <c r="D715" s="2"/>
      <c r="E715" s="2">
        <v>0</v>
      </c>
    </row>
    <row r="716" ht="19.5" hidden="1" customHeight="1" outlineLevel="2" spans="1:5">
      <c r="A716" s="2">
        <v>2101505</v>
      </c>
      <c r="B716" s="2" t="s">
        <v>898</v>
      </c>
      <c r="C716" s="2">
        <f t="shared" si="88"/>
        <v>0</v>
      </c>
      <c r="D716" s="2"/>
      <c r="E716" s="2">
        <v>0</v>
      </c>
    </row>
    <row r="717" ht="19.5" hidden="1" customHeight="1" outlineLevel="2" spans="1:5">
      <c r="A717" s="2">
        <v>2101506</v>
      </c>
      <c r="B717" s="2" t="s">
        <v>417</v>
      </c>
      <c r="C717" s="2">
        <f t="shared" si="88"/>
        <v>0</v>
      </c>
      <c r="D717" s="2"/>
      <c r="E717" s="2">
        <v>0</v>
      </c>
    </row>
    <row r="718" ht="19.5" hidden="1" customHeight="1" outlineLevel="2" spans="1:5">
      <c r="A718" s="2">
        <v>2101550</v>
      </c>
      <c r="B718" s="2" t="s">
        <v>173</v>
      </c>
      <c r="C718" s="2">
        <f t="shared" si="88"/>
        <v>0</v>
      </c>
      <c r="D718" s="2"/>
      <c r="E718" s="2">
        <v>0</v>
      </c>
    </row>
    <row r="719" ht="19.5" hidden="1" customHeight="1" outlineLevel="2" spans="1:5">
      <c r="A719" s="2">
        <v>2101599</v>
      </c>
      <c r="B719" s="2" t="s">
        <v>418</v>
      </c>
      <c r="C719" s="2">
        <f t="shared" si="88"/>
        <v>0</v>
      </c>
      <c r="D719" s="2"/>
      <c r="E719" s="2">
        <v>0</v>
      </c>
    </row>
    <row r="720" ht="19.5" hidden="1" customHeight="1" outlineLevel="1" collapsed="1" spans="1:5">
      <c r="A720" s="2">
        <v>21016</v>
      </c>
      <c r="B720" s="2" t="s">
        <v>419</v>
      </c>
      <c r="C720" s="2">
        <f>C721</f>
        <v>0</v>
      </c>
      <c r="D720" s="2">
        <f>D721</f>
        <v>0</v>
      </c>
      <c r="E720" s="2">
        <v>0</v>
      </c>
    </row>
    <row r="721" ht="19.5" hidden="1" customHeight="1" outlineLevel="2" spans="1:5">
      <c r="A721" s="2">
        <v>2101601</v>
      </c>
      <c r="B721" s="2" t="s">
        <v>420</v>
      </c>
      <c r="C721" s="2">
        <f t="shared" ref="C721:C727" si="89">SUM(D721:E721)</f>
        <v>0</v>
      </c>
      <c r="D721" s="2"/>
      <c r="E721" s="2">
        <v>0</v>
      </c>
    </row>
    <row r="722" ht="19.5" hidden="1" customHeight="1" outlineLevel="1" collapsed="1" spans="1:5">
      <c r="A722" s="2">
        <v>21017</v>
      </c>
      <c r="B722" s="2" t="s">
        <v>421</v>
      </c>
      <c r="C722" s="2"/>
      <c r="D722" s="2"/>
      <c r="E722" s="2">
        <v>0</v>
      </c>
    </row>
    <row r="723" ht="19.5" hidden="1" customHeight="1" outlineLevel="2" spans="1:5">
      <c r="A723" s="2">
        <v>2101701</v>
      </c>
      <c r="B723" s="2" t="s">
        <v>159</v>
      </c>
      <c r="C723" s="2">
        <f t="shared" si="89"/>
        <v>0</v>
      </c>
      <c r="D723" s="2"/>
      <c r="E723" s="2">
        <v>0</v>
      </c>
    </row>
    <row r="724" ht="19.5" hidden="1" customHeight="1" outlineLevel="2" spans="1:5">
      <c r="A724" s="2">
        <v>2101702</v>
      </c>
      <c r="B724" s="2" t="s">
        <v>160</v>
      </c>
      <c r="C724" s="2">
        <f t="shared" si="89"/>
        <v>0</v>
      </c>
      <c r="D724" s="2"/>
      <c r="E724" s="2">
        <v>0</v>
      </c>
    </row>
    <row r="725" ht="19.5" hidden="1" customHeight="1" outlineLevel="2" spans="1:5">
      <c r="A725" s="2">
        <v>2101703</v>
      </c>
      <c r="B725" s="2" t="s">
        <v>170</v>
      </c>
      <c r="C725" s="2">
        <f t="shared" si="89"/>
        <v>0</v>
      </c>
      <c r="D725" s="2"/>
      <c r="E725" s="2">
        <v>0</v>
      </c>
    </row>
    <row r="726" ht="19.5" hidden="1" customHeight="1" outlineLevel="2" spans="1:5">
      <c r="A726" s="2">
        <v>2101704</v>
      </c>
      <c r="B726" s="2" t="s">
        <v>422</v>
      </c>
      <c r="C726" s="2">
        <f t="shared" si="89"/>
        <v>0</v>
      </c>
      <c r="D726" s="2"/>
      <c r="E726" s="2">
        <v>0</v>
      </c>
    </row>
    <row r="727" ht="19.5" hidden="1" customHeight="1" outlineLevel="2" spans="1:5">
      <c r="A727" s="2">
        <v>2101799</v>
      </c>
      <c r="B727" s="2" t="s">
        <v>423</v>
      </c>
      <c r="C727" s="2">
        <f t="shared" si="89"/>
        <v>0</v>
      </c>
      <c r="D727" s="2"/>
      <c r="E727" s="2">
        <v>0</v>
      </c>
    </row>
    <row r="728" ht="19.5" hidden="1" customHeight="1" outlineLevel="1" collapsed="1" spans="1:5">
      <c r="A728" s="2">
        <v>21018</v>
      </c>
      <c r="B728" s="2" t="s">
        <v>424</v>
      </c>
      <c r="C728" s="2">
        <f>SUM(C729:C732)</f>
        <v>0</v>
      </c>
      <c r="D728" s="2">
        <f>SUM(D729:D732)</f>
        <v>0</v>
      </c>
      <c r="E728" s="2">
        <v>0</v>
      </c>
    </row>
    <row r="729" ht="19.5" hidden="1" customHeight="1" outlineLevel="2" spans="1:5">
      <c r="A729" s="2">
        <v>2101801</v>
      </c>
      <c r="B729" s="2" t="s">
        <v>159</v>
      </c>
      <c r="C729" s="2">
        <f t="shared" ref="C729:C732" si="90">SUM(D729:E729)</f>
        <v>0</v>
      </c>
      <c r="D729" s="2"/>
      <c r="E729" s="2">
        <v>0</v>
      </c>
    </row>
    <row r="730" ht="19.5" hidden="1" customHeight="1" outlineLevel="2" spans="1:5">
      <c r="A730" s="2">
        <v>2101802</v>
      </c>
      <c r="B730" s="2" t="s">
        <v>160</v>
      </c>
      <c r="C730" s="2">
        <f t="shared" si="90"/>
        <v>0</v>
      </c>
      <c r="D730" s="2"/>
      <c r="E730" s="2">
        <v>0</v>
      </c>
    </row>
    <row r="731" ht="19.5" hidden="1" customHeight="1" outlineLevel="2" spans="1:5">
      <c r="A731" s="2">
        <v>2101803</v>
      </c>
      <c r="B731" s="2" t="s">
        <v>170</v>
      </c>
      <c r="C731" s="2">
        <f t="shared" si="90"/>
        <v>0</v>
      </c>
      <c r="D731" s="2"/>
      <c r="E731" s="2">
        <v>0</v>
      </c>
    </row>
    <row r="732" ht="19.5" hidden="1" customHeight="1" outlineLevel="2" spans="1:5">
      <c r="A732" s="2">
        <v>2101899</v>
      </c>
      <c r="B732" s="2" t="s">
        <v>425</v>
      </c>
      <c r="C732" s="2">
        <f t="shared" si="90"/>
        <v>0</v>
      </c>
      <c r="D732" s="2"/>
      <c r="E732" s="2">
        <v>0</v>
      </c>
    </row>
    <row r="733" ht="19.5" hidden="1" customHeight="1" outlineLevel="1" collapsed="1" spans="1:5">
      <c r="A733" s="2">
        <v>21099</v>
      </c>
      <c r="B733" s="2" t="s">
        <v>426</v>
      </c>
      <c r="C733" s="2">
        <f>C734</f>
        <v>19</v>
      </c>
      <c r="D733" s="2">
        <f>D734</f>
        <v>0</v>
      </c>
      <c r="E733" s="2">
        <v>19</v>
      </c>
    </row>
    <row r="734" ht="19.5" hidden="1" customHeight="1" outlineLevel="2" spans="1:5">
      <c r="A734" s="2">
        <v>2109999</v>
      </c>
      <c r="B734" s="2" t="s">
        <v>427</v>
      </c>
      <c r="C734" s="2">
        <f>SUM(D734:E734)</f>
        <v>19</v>
      </c>
      <c r="D734" s="2"/>
      <c r="E734" s="2">
        <v>19</v>
      </c>
    </row>
    <row r="735" ht="19.5" customHeight="1" collapsed="1" spans="1:5">
      <c r="A735" s="2">
        <v>211</v>
      </c>
      <c r="B735" s="2" t="s">
        <v>428</v>
      </c>
      <c r="C735" s="2">
        <f>SUM(C736,C746,C750,C759,C766,C773,C779,C782,C785,C787,C789,C795,C797,C799,C812)</f>
        <v>63</v>
      </c>
      <c r="D735" s="2">
        <f>SUM(D736,D746,D750,D759,D766,D773,D779,D782,D785,D787,D789,D795,D797,D799,D812)</f>
        <v>0</v>
      </c>
      <c r="E735" s="2">
        <v>63</v>
      </c>
    </row>
    <row r="736" ht="19.5" hidden="1" customHeight="1" outlineLevel="1" collapsed="1" spans="1:5">
      <c r="A736" s="2">
        <v>21101</v>
      </c>
      <c r="B736" s="2" t="s">
        <v>429</v>
      </c>
      <c r="C736" s="2">
        <f>SUM(C737:C745)</f>
        <v>63</v>
      </c>
      <c r="D736" s="2">
        <f>SUM(D737:D745)</f>
        <v>0</v>
      </c>
      <c r="E736" s="2">
        <v>63</v>
      </c>
    </row>
    <row r="737" ht="19.5" hidden="1" customHeight="1" outlineLevel="2" spans="1:5">
      <c r="A737" s="2">
        <v>2110101</v>
      </c>
      <c r="B737" s="2" t="s">
        <v>159</v>
      </c>
      <c r="C737" s="2">
        <f t="shared" ref="C737:C745" si="91">SUM(D737:E737)</f>
        <v>0</v>
      </c>
      <c r="D737" s="2"/>
      <c r="E737" s="2">
        <v>0</v>
      </c>
    </row>
    <row r="738" ht="19.5" hidden="1" customHeight="1" outlineLevel="2" spans="1:5">
      <c r="A738" s="2">
        <v>2110102</v>
      </c>
      <c r="B738" s="2" t="s">
        <v>160</v>
      </c>
      <c r="C738" s="2">
        <f t="shared" si="91"/>
        <v>0</v>
      </c>
      <c r="D738" s="2"/>
      <c r="E738" s="2">
        <v>0</v>
      </c>
    </row>
    <row r="739" ht="19.5" hidden="1" customHeight="1" outlineLevel="2" spans="1:5">
      <c r="A739" s="2">
        <v>2110103</v>
      </c>
      <c r="B739" s="2" t="s">
        <v>170</v>
      </c>
      <c r="C739" s="2">
        <f t="shared" si="91"/>
        <v>0</v>
      </c>
      <c r="D739" s="2"/>
      <c r="E739" s="2">
        <v>0</v>
      </c>
    </row>
    <row r="740" ht="19.5" hidden="1" customHeight="1" outlineLevel="2" spans="1:5">
      <c r="A740" s="2">
        <v>2110104</v>
      </c>
      <c r="B740" s="2" t="s">
        <v>899</v>
      </c>
      <c r="C740" s="2">
        <f t="shared" si="91"/>
        <v>0</v>
      </c>
      <c r="D740" s="2"/>
      <c r="E740" s="2">
        <v>0</v>
      </c>
    </row>
    <row r="741" ht="19.5" hidden="1" customHeight="1" outlineLevel="2" spans="1:5">
      <c r="A741" s="2">
        <v>2110105</v>
      </c>
      <c r="B741" s="2" t="s">
        <v>900</v>
      </c>
      <c r="C741" s="2">
        <f t="shared" si="91"/>
        <v>0</v>
      </c>
      <c r="D741" s="2"/>
      <c r="E741" s="2">
        <v>0</v>
      </c>
    </row>
    <row r="742" ht="19.5" hidden="1" customHeight="1" outlineLevel="2" spans="1:5">
      <c r="A742" s="2">
        <v>2110106</v>
      </c>
      <c r="B742" s="2" t="s">
        <v>901</v>
      </c>
      <c r="C742" s="2">
        <f t="shared" si="91"/>
        <v>0</v>
      </c>
      <c r="D742" s="2"/>
      <c r="E742" s="2">
        <v>0</v>
      </c>
    </row>
    <row r="743" ht="19.5" hidden="1" customHeight="1" outlineLevel="2" spans="1:5">
      <c r="A743" s="2">
        <v>2110107</v>
      </c>
      <c r="B743" s="2" t="s">
        <v>902</v>
      </c>
      <c r="C743" s="2">
        <f t="shared" si="91"/>
        <v>0</v>
      </c>
      <c r="D743" s="2"/>
      <c r="E743" s="2">
        <v>0</v>
      </c>
    </row>
    <row r="744" ht="19.5" hidden="1" customHeight="1" outlineLevel="2" spans="1:5">
      <c r="A744" s="2">
        <v>2110108</v>
      </c>
      <c r="B744" s="2" t="s">
        <v>903</v>
      </c>
      <c r="C744" s="2">
        <f t="shared" si="91"/>
        <v>0</v>
      </c>
      <c r="D744" s="2"/>
      <c r="E744" s="2">
        <v>0</v>
      </c>
    </row>
    <row r="745" ht="19.5" hidden="1" customHeight="1" outlineLevel="2" spans="1:5">
      <c r="A745" s="2">
        <v>2110199</v>
      </c>
      <c r="B745" s="2" t="s">
        <v>430</v>
      </c>
      <c r="C745" s="2">
        <f t="shared" si="91"/>
        <v>63</v>
      </c>
      <c r="D745" s="2"/>
      <c r="E745" s="2">
        <v>63</v>
      </c>
    </row>
    <row r="746" ht="19.5" hidden="1" customHeight="1" outlineLevel="1" collapsed="1" spans="1:5">
      <c r="A746" s="2" t="s">
        <v>904</v>
      </c>
      <c r="B746" s="2" t="s">
        <v>431</v>
      </c>
      <c r="C746" s="2">
        <f>SUM(C747:C749)</f>
        <v>0</v>
      </c>
      <c r="D746" s="2">
        <f>SUM(D747:D749)</f>
        <v>0</v>
      </c>
      <c r="E746" s="2">
        <v>0</v>
      </c>
    </row>
    <row r="747" ht="19.5" hidden="1" customHeight="1" outlineLevel="2" spans="1:5">
      <c r="A747" s="2">
        <v>2110203</v>
      </c>
      <c r="B747" s="2" t="s">
        <v>905</v>
      </c>
      <c r="C747" s="2">
        <f t="shared" ref="C747:C749" si="92">SUM(D747:E747)</f>
        <v>0</v>
      </c>
      <c r="D747" s="2"/>
      <c r="E747" s="2">
        <v>0</v>
      </c>
    </row>
    <row r="748" ht="19.5" hidden="1" customHeight="1" outlineLevel="2" spans="1:5">
      <c r="A748" s="2">
        <v>2110204</v>
      </c>
      <c r="B748" s="2" t="s">
        <v>906</v>
      </c>
      <c r="C748" s="2">
        <f t="shared" si="92"/>
        <v>0</v>
      </c>
      <c r="D748" s="2"/>
      <c r="E748" s="2">
        <v>0</v>
      </c>
    </row>
    <row r="749" ht="19.5" hidden="1" customHeight="1" outlineLevel="2" spans="1:5">
      <c r="A749" s="2" t="s">
        <v>907</v>
      </c>
      <c r="B749" s="2" t="s">
        <v>432</v>
      </c>
      <c r="C749" s="2">
        <f t="shared" si="92"/>
        <v>0</v>
      </c>
      <c r="D749" s="2"/>
      <c r="E749" s="2">
        <v>0</v>
      </c>
    </row>
    <row r="750" ht="19.5" hidden="1" customHeight="1" outlineLevel="1" collapsed="1" spans="1:5">
      <c r="A750" s="2">
        <v>21103</v>
      </c>
      <c r="B750" s="2" t="s">
        <v>433</v>
      </c>
      <c r="C750" s="2">
        <f>SUM(C751:C758)</f>
        <v>0</v>
      </c>
      <c r="D750" s="2">
        <f>SUM(D751:D758)</f>
        <v>0</v>
      </c>
      <c r="E750" s="2">
        <v>0</v>
      </c>
    </row>
    <row r="751" ht="19.5" hidden="1" customHeight="1" outlineLevel="2" spans="1:5">
      <c r="A751" s="2">
        <v>2110301</v>
      </c>
      <c r="B751" s="2" t="s">
        <v>434</v>
      </c>
      <c r="C751" s="2">
        <f t="shared" ref="C751:C758" si="93">SUM(D751:E751)</f>
        <v>0</v>
      </c>
      <c r="D751" s="2"/>
      <c r="E751" s="2">
        <v>0</v>
      </c>
    </row>
    <row r="752" ht="19.5" hidden="1" customHeight="1" outlineLevel="2" spans="1:5">
      <c r="A752" s="2">
        <v>2110302</v>
      </c>
      <c r="B752" s="2" t="s">
        <v>435</v>
      </c>
      <c r="C752" s="2">
        <f t="shared" si="93"/>
        <v>0</v>
      </c>
      <c r="D752" s="2"/>
      <c r="E752" s="2">
        <v>0</v>
      </c>
    </row>
    <row r="753" ht="19.5" hidden="1" customHeight="1" outlineLevel="2" spans="1:5">
      <c r="A753" s="2">
        <v>2110303</v>
      </c>
      <c r="B753" s="2" t="s">
        <v>908</v>
      </c>
      <c r="C753" s="2">
        <f t="shared" si="93"/>
        <v>0</v>
      </c>
      <c r="D753" s="2"/>
      <c r="E753" s="2">
        <v>0</v>
      </c>
    </row>
    <row r="754" ht="19.5" hidden="1" customHeight="1" outlineLevel="2" spans="1:5">
      <c r="A754" s="2">
        <v>2110304</v>
      </c>
      <c r="B754" s="2" t="s">
        <v>909</v>
      </c>
      <c r="C754" s="2">
        <f t="shared" si="93"/>
        <v>0</v>
      </c>
      <c r="D754" s="2"/>
      <c r="E754" s="2">
        <v>0</v>
      </c>
    </row>
    <row r="755" ht="19.5" hidden="1" customHeight="1" outlineLevel="2" spans="1:5">
      <c r="A755" s="2">
        <v>2110305</v>
      </c>
      <c r="B755" s="2" t="s">
        <v>910</v>
      </c>
      <c r="C755" s="2">
        <f t="shared" si="93"/>
        <v>0</v>
      </c>
      <c r="D755" s="2"/>
      <c r="E755" s="2">
        <v>0</v>
      </c>
    </row>
    <row r="756" ht="19.5" hidden="1" customHeight="1" outlineLevel="2" spans="1:5">
      <c r="A756" s="2">
        <v>2110306</v>
      </c>
      <c r="B756" s="2" t="s">
        <v>911</v>
      </c>
      <c r="C756" s="2">
        <f t="shared" si="93"/>
        <v>0</v>
      </c>
      <c r="D756" s="2"/>
      <c r="E756" s="2">
        <v>0</v>
      </c>
    </row>
    <row r="757" ht="19.5" hidden="1" customHeight="1" outlineLevel="2" spans="1:5">
      <c r="A757" s="2">
        <v>2110307</v>
      </c>
      <c r="B757" s="2" t="s">
        <v>912</v>
      </c>
      <c r="C757" s="2">
        <f t="shared" si="93"/>
        <v>0</v>
      </c>
      <c r="D757" s="2"/>
      <c r="E757" s="2">
        <v>0</v>
      </c>
    </row>
    <row r="758" ht="19.5" hidden="1" customHeight="1" outlineLevel="2" spans="1:5">
      <c r="A758" s="2">
        <v>2110399</v>
      </c>
      <c r="B758" s="2" t="s">
        <v>436</v>
      </c>
      <c r="C758" s="2">
        <f t="shared" si="93"/>
        <v>0</v>
      </c>
      <c r="D758" s="2"/>
      <c r="E758" s="2">
        <v>0</v>
      </c>
    </row>
    <row r="759" ht="19.5" hidden="1" customHeight="1" outlineLevel="1" collapsed="1" spans="1:5">
      <c r="A759" s="2">
        <v>21104</v>
      </c>
      <c r="B759" s="2" t="s">
        <v>437</v>
      </c>
      <c r="C759" s="2">
        <f>SUM(C760:C765)</f>
        <v>0</v>
      </c>
      <c r="D759" s="2">
        <f>SUM(D760:D765)</f>
        <v>0</v>
      </c>
      <c r="E759" s="2">
        <v>0</v>
      </c>
    </row>
    <row r="760" ht="19.5" hidden="1" customHeight="1" outlineLevel="2" spans="1:5">
      <c r="A760" s="2">
        <v>2110401</v>
      </c>
      <c r="B760" s="2" t="s">
        <v>438</v>
      </c>
      <c r="C760" s="2">
        <f t="shared" ref="C760:C765" si="94">SUM(D760:E760)</f>
        <v>0</v>
      </c>
      <c r="D760" s="2"/>
      <c r="E760" s="2">
        <v>0</v>
      </c>
    </row>
    <row r="761" ht="19.5" hidden="1" customHeight="1" outlineLevel="2" spans="1:5">
      <c r="A761" s="2">
        <v>2110402</v>
      </c>
      <c r="B761" s="2" t="s">
        <v>439</v>
      </c>
      <c r="C761" s="2">
        <f t="shared" si="94"/>
        <v>0</v>
      </c>
      <c r="D761" s="2"/>
      <c r="E761" s="2">
        <v>0</v>
      </c>
    </row>
    <row r="762" ht="19.5" hidden="1" customHeight="1" outlineLevel="2" spans="1:5">
      <c r="A762" s="2">
        <v>2110404</v>
      </c>
      <c r="B762" s="2" t="s">
        <v>913</v>
      </c>
      <c r="C762" s="2">
        <f t="shared" si="94"/>
        <v>0</v>
      </c>
      <c r="D762" s="2"/>
      <c r="E762" s="2">
        <v>0</v>
      </c>
    </row>
    <row r="763" ht="19.5" hidden="1" customHeight="1" outlineLevel="2" spans="1:5">
      <c r="A763" s="2">
        <v>2110405</v>
      </c>
      <c r="B763" s="2" t="s">
        <v>440</v>
      </c>
      <c r="C763" s="2">
        <f t="shared" si="94"/>
        <v>0</v>
      </c>
      <c r="D763" s="2"/>
      <c r="E763" s="2">
        <v>0</v>
      </c>
    </row>
    <row r="764" ht="19.5" hidden="1" customHeight="1" outlineLevel="2" spans="1:5">
      <c r="A764" s="2">
        <v>2110406</v>
      </c>
      <c r="B764" s="2" t="s">
        <v>441</v>
      </c>
      <c r="C764" s="2">
        <f t="shared" si="94"/>
        <v>0</v>
      </c>
      <c r="D764" s="2"/>
      <c r="E764" s="2">
        <v>0</v>
      </c>
    </row>
    <row r="765" ht="19.5" hidden="1" customHeight="1" outlineLevel="2" spans="1:5">
      <c r="A765" s="2">
        <v>2110499</v>
      </c>
      <c r="B765" s="2" t="s">
        <v>442</v>
      </c>
      <c r="C765" s="2">
        <f t="shared" si="94"/>
        <v>0</v>
      </c>
      <c r="D765" s="2"/>
      <c r="E765" s="2">
        <v>0</v>
      </c>
    </row>
    <row r="766" ht="19.5" hidden="1" customHeight="1" outlineLevel="1" collapsed="1" spans="1:5">
      <c r="A766" s="2">
        <v>21105</v>
      </c>
      <c r="B766" s="2" t="s">
        <v>443</v>
      </c>
      <c r="C766" s="2">
        <f>SUM(C767:C772)</f>
        <v>0</v>
      </c>
      <c r="D766" s="2">
        <f>SUM(D767:D772)</f>
        <v>0</v>
      </c>
      <c r="E766" s="2">
        <v>0</v>
      </c>
    </row>
    <row r="767" ht="19.5" hidden="1" customHeight="1" outlineLevel="2" spans="1:5">
      <c r="A767" s="2">
        <v>2110501</v>
      </c>
      <c r="B767" s="2" t="s">
        <v>444</v>
      </c>
      <c r="C767" s="2">
        <f t="shared" ref="C767:C772" si="95">SUM(D767:E767)</f>
        <v>0</v>
      </c>
      <c r="D767" s="2"/>
      <c r="E767" s="2">
        <v>0</v>
      </c>
    </row>
    <row r="768" ht="19.5" hidden="1" customHeight="1" outlineLevel="2" spans="1:5">
      <c r="A768" s="2">
        <v>2110502</v>
      </c>
      <c r="B768" s="2" t="s">
        <v>914</v>
      </c>
      <c r="C768" s="2">
        <f t="shared" si="95"/>
        <v>0</v>
      </c>
      <c r="D768" s="2"/>
      <c r="E768" s="2">
        <v>0</v>
      </c>
    </row>
    <row r="769" ht="19.5" hidden="1" customHeight="1" outlineLevel="2" spans="1:5">
      <c r="A769" s="2">
        <v>2110503</v>
      </c>
      <c r="B769" s="2" t="s">
        <v>915</v>
      </c>
      <c r="C769" s="2">
        <f t="shared" si="95"/>
        <v>0</v>
      </c>
      <c r="D769" s="2"/>
      <c r="E769" s="2">
        <v>0</v>
      </c>
    </row>
    <row r="770" ht="19.5" hidden="1" customHeight="1" outlineLevel="2" spans="1:5">
      <c r="A770" s="2">
        <v>2110506</v>
      </c>
      <c r="B770" s="2" t="s">
        <v>916</v>
      </c>
      <c r="C770" s="2">
        <f t="shared" si="95"/>
        <v>0</v>
      </c>
      <c r="D770" s="2"/>
      <c r="E770" s="2">
        <v>0</v>
      </c>
    </row>
    <row r="771" ht="19.5" hidden="1" customHeight="1" outlineLevel="2" spans="1:5">
      <c r="A771" s="2">
        <v>2110507</v>
      </c>
      <c r="B771" s="2" t="s">
        <v>445</v>
      </c>
      <c r="C771" s="2">
        <f t="shared" si="95"/>
        <v>0</v>
      </c>
      <c r="D771" s="2"/>
      <c r="E771" s="2">
        <v>0</v>
      </c>
    </row>
    <row r="772" ht="19.5" hidden="1" customHeight="1" outlineLevel="2" spans="1:5">
      <c r="A772" s="2">
        <v>2110599</v>
      </c>
      <c r="B772" s="2" t="s">
        <v>917</v>
      </c>
      <c r="C772" s="2">
        <f t="shared" si="95"/>
        <v>0</v>
      </c>
      <c r="D772" s="2"/>
      <c r="E772" s="2">
        <v>0</v>
      </c>
    </row>
    <row r="773" ht="19.5" hidden="1" customHeight="1" outlineLevel="1" collapsed="1" spans="1:5">
      <c r="A773" s="2">
        <v>21106</v>
      </c>
      <c r="B773" s="2" t="s">
        <v>446</v>
      </c>
      <c r="C773" s="2">
        <f>SUM(C774:C778)</f>
        <v>0</v>
      </c>
      <c r="D773" s="2">
        <f>SUM(D774:D778)</f>
        <v>0</v>
      </c>
      <c r="E773" s="2">
        <v>0</v>
      </c>
    </row>
    <row r="774" ht="19.5" hidden="1" customHeight="1" outlineLevel="2" spans="1:5">
      <c r="A774" s="2">
        <v>2110602</v>
      </c>
      <c r="B774" s="2" t="s">
        <v>918</v>
      </c>
      <c r="C774" s="2">
        <f t="shared" ref="C774:C778" si="96">SUM(D774:E774)</f>
        <v>0</v>
      </c>
      <c r="D774" s="2"/>
      <c r="E774" s="2">
        <v>0</v>
      </c>
    </row>
    <row r="775" ht="19.5" hidden="1" customHeight="1" outlineLevel="2" spans="1:5">
      <c r="A775" s="2">
        <v>2110603</v>
      </c>
      <c r="B775" s="2" t="s">
        <v>919</v>
      </c>
      <c r="C775" s="2">
        <f t="shared" si="96"/>
        <v>0</v>
      </c>
      <c r="D775" s="2"/>
      <c r="E775" s="2">
        <v>0</v>
      </c>
    </row>
    <row r="776" ht="19.5" hidden="1" customHeight="1" outlineLevel="2" spans="1:5">
      <c r="A776" s="2">
        <v>2110604</v>
      </c>
      <c r="B776" s="2" t="s">
        <v>920</v>
      </c>
      <c r="C776" s="2">
        <f t="shared" si="96"/>
        <v>0</v>
      </c>
      <c r="D776" s="2"/>
      <c r="E776" s="2">
        <v>0</v>
      </c>
    </row>
    <row r="777" ht="19.5" hidden="1" customHeight="1" outlineLevel="2" spans="1:5">
      <c r="A777" s="2">
        <v>2110605</v>
      </c>
      <c r="B777" s="2" t="s">
        <v>921</v>
      </c>
      <c r="C777" s="2">
        <f t="shared" si="96"/>
        <v>0</v>
      </c>
      <c r="D777" s="2"/>
      <c r="E777" s="2">
        <v>0</v>
      </c>
    </row>
    <row r="778" ht="19.5" hidden="1" customHeight="1" outlineLevel="2" spans="1:5">
      <c r="A778" s="2">
        <v>2110699</v>
      </c>
      <c r="B778" s="2" t="s">
        <v>447</v>
      </c>
      <c r="C778" s="2">
        <f t="shared" si="96"/>
        <v>0</v>
      </c>
      <c r="D778" s="2"/>
      <c r="E778" s="2">
        <v>0</v>
      </c>
    </row>
    <row r="779" ht="19.5" hidden="1" customHeight="1" outlineLevel="1" collapsed="1" spans="1:5">
      <c r="A779" s="2">
        <v>21107</v>
      </c>
      <c r="B779" s="2" t="s">
        <v>922</v>
      </c>
      <c r="C779" s="2">
        <f>SUM(C780:C781)</f>
        <v>0</v>
      </c>
      <c r="D779" s="2">
        <f>SUM(D780:D781)</f>
        <v>0</v>
      </c>
      <c r="E779" s="2">
        <v>0</v>
      </c>
    </row>
    <row r="780" ht="19.5" hidden="1" customHeight="1" outlineLevel="2" spans="1:5">
      <c r="A780" s="2">
        <v>2110704</v>
      </c>
      <c r="B780" s="2" t="s">
        <v>923</v>
      </c>
      <c r="C780" s="2">
        <f t="shared" ref="C780:C784" si="97">SUM(D780:E780)</f>
        <v>0</v>
      </c>
      <c r="D780" s="2"/>
      <c r="E780" s="2">
        <v>0</v>
      </c>
    </row>
    <row r="781" ht="19.5" hidden="1" customHeight="1" outlineLevel="2" spans="1:5">
      <c r="A781" s="2">
        <v>2110799</v>
      </c>
      <c r="B781" s="2" t="s">
        <v>924</v>
      </c>
      <c r="C781" s="2">
        <f t="shared" si="97"/>
        <v>0</v>
      </c>
      <c r="D781" s="2"/>
      <c r="E781" s="2">
        <v>0</v>
      </c>
    </row>
    <row r="782" ht="19.5" hidden="1" customHeight="1" outlineLevel="1" collapsed="1" spans="1:5">
      <c r="A782" s="2">
        <v>21108</v>
      </c>
      <c r="B782" s="2" t="s">
        <v>925</v>
      </c>
      <c r="C782" s="2">
        <f>SUM(C783:C784)</f>
        <v>0</v>
      </c>
      <c r="D782" s="2">
        <f>SUM(D783:D784)</f>
        <v>0</v>
      </c>
      <c r="E782" s="2">
        <v>0</v>
      </c>
    </row>
    <row r="783" ht="19.5" hidden="1" customHeight="1" outlineLevel="2" spans="1:5">
      <c r="A783" s="2">
        <v>2110804</v>
      </c>
      <c r="B783" s="2" t="s">
        <v>926</v>
      </c>
      <c r="C783" s="2">
        <f t="shared" si="97"/>
        <v>0</v>
      </c>
      <c r="D783" s="2"/>
      <c r="E783" s="2">
        <v>0</v>
      </c>
    </row>
    <row r="784" ht="19.5" hidden="1" customHeight="1" outlineLevel="2" spans="1:5">
      <c r="A784" s="2">
        <v>2110899</v>
      </c>
      <c r="B784" s="2" t="s">
        <v>927</v>
      </c>
      <c r="C784" s="2">
        <f t="shared" si="97"/>
        <v>0</v>
      </c>
      <c r="D784" s="2"/>
      <c r="E784" s="2">
        <v>0</v>
      </c>
    </row>
    <row r="785" ht="19.5" hidden="1" customHeight="1" outlineLevel="1" collapsed="1" spans="1:5">
      <c r="A785" s="2">
        <v>21109</v>
      </c>
      <c r="B785" s="2" t="s">
        <v>928</v>
      </c>
      <c r="C785" s="2">
        <f>SUM(C786)</f>
        <v>0</v>
      </c>
      <c r="D785" s="2">
        <f>SUM(D786)</f>
        <v>0</v>
      </c>
      <c r="E785" s="2">
        <v>0</v>
      </c>
    </row>
    <row r="786" ht="19.5" hidden="1" customHeight="1" outlineLevel="2" spans="1:5">
      <c r="A786" s="2">
        <v>2110901</v>
      </c>
      <c r="B786" s="2" t="s">
        <v>929</v>
      </c>
      <c r="C786" s="2">
        <f t="shared" ref="C786:C794" si="98">SUM(D786:E786)</f>
        <v>0</v>
      </c>
      <c r="D786" s="2"/>
      <c r="E786" s="2">
        <v>0</v>
      </c>
    </row>
    <row r="787" ht="19.5" hidden="1" customHeight="1" outlineLevel="1" collapsed="1" spans="1:5">
      <c r="A787" s="2">
        <v>21110</v>
      </c>
      <c r="B787" s="2" t="s">
        <v>448</v>
      </c>
      <c r="C787" s="2">
        <f>SUM(C788)</f>
        <v>0</v>
      </c>
      <c r="D787" s="2">
        <f>SUM(D788)</f>
        <v>0</v>
      </c>
      <c r="E787" s="2">
        <v>0</v>
      </c>
    </row>
    <row r="788" ht="19.5" hidden="1" customHeight="1" outlineLevel="2" spans="1:5">
      <c r="A788" s="2">
        <v>2111001</v>
      </c>
      <c r="B788" s="2" t="s">
        <v>449</v>
      </c>
      <c r="C788" s="2">
        <f t="shared" si="98"/>
        <v>0</v>
      </c>
      <c r="D788" s="2"/>
      <c r="E788" s="2">
        <v>0</v>
      </c>
    </row>
    <row r="789" ht="19.5" hidden="1" customHeight="1" outlineLevel="1" collapsed="1" spans="1:5">
      <c r="A789" s="2">
        <v>21111</v>
      </c>
      <c r="B789" s="2" t="s">
        <v>930</v>
      </c>
      <c r="C789" s="2">
        <f>SUM(C790:C794)</f>
        <v>0</v>
      </c>
      <c r="D789" s="2">
        <f>SUM(D790:D794)</f>
        <v>0</v>
      </c>
      <c r="E789" s="2">
        <v>0</v>
      </c>
    </row>
    <row r="790" ht="19.5" hidden="1" customHeight="1" outlineLevel="2" spans="1:5">
      <c r="A790" s="2">
        <v>2111101</v>
      </c>
      <c r="B790" s="2" t="s">
        <v>931</v>
      </c>
      <c r="C790" s="2">
        <f t="shared" si="98"/>
        <v>0</v>
      </c>
      <c r="D790" s="2"/>
      <c r="E790" s="2">
        <v>0</v>
      </c>
    </row>
    <row r="791" ht="19.5" hidden="1" customHeight="1" outlineLevel="2" spans="1:5">
      <c r="A791" s="2">
        <v>2111102</v>
      </c>
      <c r="B791" s="2" t="s">
        <v>932</v>
      </c>
      <c r="C791" s="2">
        <f t="shared" si="98"/>
        <v>0</v>
      </c>
      <c r="D791" s="2"/>
      <c r="E791" s="2">
        <v>0</v>
      </c>
    </row>
    <row r="792" ht="19.5" hidden="1" customHeight="1" outlineLevel="2" spans="1:5">
      <c r="A792" s="2">
        <v>2111103</v>
      </c>
      <c r="B792" s="2" t="s">
        <v>933</v>
      </c>
      <c r="C792" s="2">
        <f t="shared" si="98"/>
        <v>0</v>
      </c>
      <c r="D792" s="2"/>
      <c r="E792" s="2">
        <v>0</v>
      </c>
    </row>
    <row r="793" ht="19.5" hidden="1" customHeight="1" outlineLevel="2" spans="1:5">
      <c r="A793" s="2">
        <v>2111104</v>
      </c>
      <c r="B793" s="2" t="s">
        <v>934</v>
      </c>
      <c r="C793" s="2">
        <f t="shared" si="98"/>
        <v>0</v>
      </c>
      <c r="D793" s="2"/>
      <c r="E793" s="2">
        <v>0</v>
      </c>
    </row>
    <row r="794" ht="19.5" hidden="1" customHeight="1" outlineLevel="2" spans="1:5">
      <c r="A794" s="2">
        <v>2111199</v>
      </c>
      <c r="B794" s="2" t="s">
        <v>935</v>
      </c>
      <c r="C794" s="2">
        <f t="shared" si="98"/>
        <v>0</v>
      </c>
      <c r="D794" s="2"/>
      <c r="E794" s="2">
        <v>0</v>
      </c>
    </row>
    <row r="795" ht="19.5" hidden="1" customHeight="1" outlineLevel="1" collapsed="1" spans="1:5">
      <c r="A795" s="2">
        <v>21112</v>
      </c>
      <c r="B795" s="2" t="s">
        <v>936</v>
      </c>
      <c r="C795" s="2">
        <f>SUM(C796)</f>
        <v>0</v>
      </c>
      <c r="D795" s="2">
        <f>SUM(D796)</f>
        <v>0</v>
      </c>
      <c r="E795" s="2">
        <v>0</v>
      </c>
    </row>
    <row r="796" ht="19.5" hidden="1" customHeight="1" outlineLevel="2" spans="1:5">
      <c r="A796" s="2">
        <v>2111201</v>
      </c>
      <c r="B796" s="2" t="s">
        <v>937</v>
      </c>
      <c r="C796" s="2">
        <f>SUM(D796:E796)</f>
        <v>0</v>
      </c>
      <c r="D796" s="2"/>
      <c r="E796" s="2">
        <v>0</v>
      </c>
    </row>
    <row r="797" ht="19.5" hidden="1" customHeight="1" outlineLevel="1" collapsed="1" spans="1:5">
      <c r="A797" s="2">
        <v>21113</v>
      </c>
      <c r="B797" s="2" t="s">
        <v>938</v>
      </c>
      <c r="C797" s="2">
        <f>SUM(C798)</f>
        <v>0</v>
      </c>
      <c r="D797" s="2">
        <f>SUM(D798)</f>
        <v>0</v>
      </c>
      <c r="E797" s="2">
        <v>0</v>
      </c>
    </row>
    <row r="798" ht="19.5" hidden="1" customHeight="1" outlineLevel="2" spans="1:5">
      <c r="A798" s="2">
        <v>2111301</v>
      </c>
      <c r="B798" s="2" t="s">
        <v>939</v>
      </c>
      <c r="C798" s="2">
        <f>SUM(D798:E798)</f>
        <v>0</v>
      </c>
      <c r="D798" s="2"/>
      <c r="E798" s="2">
        <v>0</v>
      </c>
    </row>
    <row r="799" ht="19.5" hidden="1" customHeight="1" outlineLevel="1" collapsed="1" spans="1:5">
      <c r="A799" s="2">
        <v>21114</v>
      </c>
      <c r="B799" s="2" t="s">
        <v>940</v>
      </c>
      <c r="C799" s="2">
        <f>SUM(C800:C811)</f>
        <v>0</v>
      </c>
      <c r="D799" s="2">
        <f>SUM(D800:D811)</f>
        <v>0</v>
      </c>
      <c r="E799" s="2">
        <v>0</v>
      </c>
    </row>
    <row r="800" ht="19.5" hidden="1" customHeight="1" outlineLevel="2" spans="1:5">
      <c r="A800" s="2">
        <v>2111401</v>
      </c>
      <c r="B800" s="2" t="s">
        <v>159</v>
      </c>
      <c r="C800" s="2">
        <f t="shared" ref="C800:C811" si="99">SUM(D800:E800)</f>
        <v>0</v>
      </c>
      <c r="D800" s="2"/>
      <c r="E800" s="2">
        <v>0</v>
      </c>
    </row>
    <row r="801" ht="19.5" hidden="1" customHeight="1" outlineLevel="2" spans="1:5">
      <c r="A801" s="2">
        <v>2111402</v>
      </c>
      <c r="B801" s="2" t="s">
        <v>160</v>
      </c>
      <c r="C801" s="2">
        <f t="shared" si="99"/>
        <v>0</v>
      </c>
      <c r="D801" s="2"/>
      <c r="E801" s="2">
        <v>0</v>
      </c>
    </row>
    <row r="802" ht="19.5" hidden="1" customHeight="1" outlineLevel="2" spans="1:5">
      <c r="A802" s="2">
        <v>2111403</v>
      </c>
      <c r="B802" s="2" t="s">
        <v>170</v>
      </c>
      <c r="C802" s="2">
        <f t="shared" si="99"/>
        <v>0</v>
      </c>
      <c r="D802" s="2"/>
      <c r="E802" s="2">
        <v>0</v>
      </c>
    </row>
    <row r="803" ht="19.5" hidden="1" customHeight="1" outlineLevel="2" spans="1:5">
      <c r="A803" s="2">
        <v>2111404</v>
      </c>
      <c r="B803" s="2" t="s">
        <v>941</v>
      </c>
      <c r="C803" s="2">
        <f t="shared" si="99"/>
        <v>0</v>
      </c>
      <c r="D803" s="2"/>
      <c r="E803" s="2">
        <v>0</v>
      </c>
    </row>
    <row r="804" ht="19.5" hidden="1" customHeight="1" outlineLevel="2" spans="1:5">
      <c r="A804" s="2">
        <v>2111405</v>
      </c>
      <c r="B804" s="2" t="s">
        <v>942</v>
      </c>
      <c r="C804" s="2">
        <f t="shared" si="99"/>
        <v>0</v>
      </c>
      <c r="D804" s="2"/>
      <c r="E804" s="2">
        <v>0</v>
      </c>
    </row>
    <row r="805" ht="19.5" hidden="1" customHeight="1" outlineLevel="2" spans="1:5">
      <c r="A805" s="2">
        <v>2111406</v>
      </c>
      <c r="B805" s="2" t="s">
        <v>943</v>
      </c>
      <c r="C805" s="2">
        <f t="shared" si="99"/>
        <v>0</v>
      </c>
      <c r="D805" s="2"/>
      <c r="E805" s="2">
        <v>0</v>
      </c>
    </row>
    <row r="806" ht="19.5" hidden="1" customHeight="1" outlineLevel="2" spans="1:5">
      <c r="A806" s="2">
        <v>2111407</v>
      </c>
      <c r="B806" s="2" t="s">
        <v>944</v>
      </c>
      <c r="C806" s="2">
        <f t="shared" si="99"/>
        <v>0</v>
      </c>
      <c r="D806" s="2"/>
      <c r="E806" s="2">
        <v>0</v>
      </c>
    </row>
    <row r="807" ht="19.5" hidden="1" customHeight="1" outlineLevel="2" spans="1:5">
      <c r="A807" s="2">
        <v>2111408</v>
      </c>
      <c r="B807" s="2" t="s">
        <v>945</v>
      </c>
      <c r="C807" s="2">
        <f t="shared" si="99"/>
        <v>0</v>
      </c>
      <c r="D807" s="2"/>
      <c r="E807" s="2">
        <v>0</v>
      </c>
    </row>
    <row r="808" ht="19.5" hidden="1" customHeight="1" outlineLevel="2" spans="1:5">
      <c r="A808" s="2">
        <v>2111411</v>
      </c>
      <c r="B808" s="2" t="s">
        <v>187</v>
      </c>
      <c r="C808" s="2">
        <f t="shared" si="99"/>
        <v>0</v>
      </c>
      <c r="D808" s="2"/>
      <c r="E808" s="2">
        <v>0</v>
      </c>
    </row>
    <row r="809" ht="19.5" hidden="1" customHeight="1" outlineLevel="2" spans="1:5">
      <c r="A809" s="2">
        <v>2111413</v>
      </c>
      <c r="B809" s="2" t="s">
        <v>946</v>
      </c>
      <c r="C809" s="2">
        <f t="shared" si="99"/>
        <v>0</v>
      </c>
      <c r="D809" s="2"/>
      <c r="E809" s="2">
        <v>0</v>
      </c>
    </row>
    <row r="810" ht="19.5" hidden="1" customHeight="1" outlineLevel="2" spans="1:5">
      <c r="A810" s="2">
        <v>2111450</v>
      </c>
      <c r="B810" s="2" t="s">
        <v>173</v>
      </c>
      <c r="C810" s="2">
        <f t="shared" si="99"/>
        <v>0</v>
      </c>
      <c r="D810" s="2"/>
      <c r="E810" s="2">
        <v>0</v>
      </c>
    </row>
    <row r="811" ht="19.5" hidden="1" customHeight="1" outlineLevel="2" spans="1:5">
      <c r="A811" s="2">
        <v>2111499</v>
      </c>
      <c r="B811" s="2" t="s">
        <v>947</v>
      </c>
      <c r="C811" s="2">
        <f t="shared" si="99"/>
        <v>0</v>
      </c>
      <c r="D811" s="2"/>
      <c r="E811" s="2">
        <v>0</v>
      </c>
    </row>
    <row r="812" ht="19.5" hidden="1" customHeight="1" outlineLevel="1" collapsed="1" spans="1:5">
      <c r="A812" s="2">
        <v>21199</v>
      </c>
      <c r="B812" s="2" t="s">
        <v>450</v>
      </c>
      <c r="C812" s="2">
        <f>C813</f>
        <v>0</v>
      </c>
      <c r="D812" s="2">
        <f>D813</f>
        <v>0</v>
      </c>
      <c r="E812" s="2">
        <v>0</v>
      </c>
    </row>
    <row r="813" ht="19.5" hidden="1" customHeight="1" outlineLevel="2" spans="1:5">
      <c r="A813" s="2">
        <v>2119999</v>
      </c>
      <c r="B813" s="2" t="s">
        <v>451</v>
      </c>
      <c r="C813" s="2">
        <f>SUM(D813:E813)</f>
        <v>0</v>
      </c>
      <c r="D813" s="2"/>
      <c r="E813" s="2">
        <v>0</v>
      </c>
    </row>
    <row r="814" ht="19.5" customHeight="1" collapsed="1" spans="1:5">
      <c r="A814" s="2">
        <v>212</v>
      </c>
      <c r="B814" s="2" t="s">
        <v>452</v>
      </c>
      <c r="C814" s="2">
        <f>SUM(C815,C826,C828,C831,C833,C835)</f>
        <v>3792</v>
      </c>
      <c r="D814" s="2">
        <f>SUM(D815,D826,D828,D831,D833,D835)</f>
        <v>2558</v>
      </c>
      <c r="E814" s="2">
        <v>1234</v>
      </c>
    </row>
    <row r="815" ht="19.5" hidden="1" customHeight="1" outlineLevel="1" collapsed="1" spans="1:5">
      <c r="A815" s="2">
        <v>21201</v>
      </c>
      <c r="B815" s="2" t="s">
        <v>453</v>
      </c>
      <c r="C815" s="2">
        <f>SUM(C816:C825)</f>
        <v>1078</v>
      </c>
      <c r="D815" s="2">
        <f>SUM(D816:D825)</f>
        <v>767</v>
      </c>
      <c r="E815" s="2">
        <v>311</v>
      </c>
    </row>
    <row r="816" ht="19.5" hidden="1" customHeight="1" outlineLevel="2" spans="1:5">
      <c r="A816" s="2">
        <v>2120101</v>
      </c>
      <c r="B816" s="2" t="s">
        <v>159</v>
      </c>
      <c r="C816" s="2">
        <f t="shared" ref="C816:C825" si="100">SUM(D816:E816)</f>
        <v>638</v>
      </c>
      <c r="D816" s="2">
        <v>603</v>
      </c>
      <c r="E816" s="2">
        <v>35</v>
      </c>
    </row>
    <row r="817" ht="19.5" hidden="1" customHeight="1" outlineLevel="2" spans="1:5">
      <c r="A817" s="2">
        <v>2120102</v>
      </c>
      <c r="B817" s="2" t="s">
        <v>160</v>
      </c>
      <c r="C817" s="2">
        <f t="shared" si="100"/>
        <v>244</v>
      </c>
      <c r="D817" s="2"/>
      <c r="E817" s="2">
        <v>244</v>
      </c>
    </row>
    <row r="818" ht="19.5" hidden="1" customHeight="1" outlineLevel="2" spans="1:5">
      <c r="A818" s="2">
        <v>2120103</v>
      </c>
      <c r="B818" s="2" t="s">
        <v>170</v>
      </c>
      <c r="C818" s="2">
        <f t="shared" si="100"/>
        <v>0</v>
      </c>
      <c r="D818" s="2"/>
      <c r="E818" s="2">
        <v>0</v>
      </c>
    </row>
    <row r="819" ht="19.5" hidden="1" customHeight="1" outlineLevel="2" spans="1:5">
      <c r="A819" s="2">
        <v>2120104</v>
      </c>
      <c r="B819" s="2" t="s">
        <v>454</v>
      </c>
      <c r="C819" s="2">
        <f t="shared" si="100"/>
        <v>22</v>
      </c>
      <c r="D819" s="2"/>
      <c r="E819" s="2">
        <v>22</v>
      </c>
    </row>
    <row r="820" ht="19.5" hidden="1" customHeight="1" outlineLevel="2" spans="1:5">
      <c r="A820" s="2">
        <v>2120105</v>
      </c>
      <c r="B820" s="2" t="s">
        <v>948</v>
      </c>
      <c r="C820" s="2">
        <f t="shared" si="100"/>
        <v>0</v>
      </c>
      <c r="D820" s="2"/>
      <c r="E820" s="2">
        <v>0</v>
      </c>
    </row>
    <row r="821" ht="19.5" hidden="1" customHeight="1" outlineLevel="2" spans="1:5">
      <c r="A821" s="2">
        <v>2120106</v>
      </c>
      <c r="B821" s="2" t="s">
        <v>949</v>
      </c>
      <c r="C821" s="2">
        <f t="shared" si="100"/>
        <v>0</v>
      </c>
      <c r="D821" s="2"/>
      <c r="E821" s="2">
        <v>0</v>
      </c>
    </row>
    <row r="822" ht="19.5" hidden="1" customHeight="1" outlineLevel="2" spans="1:5">
      <c r="A822" s="2">
        <v>2120107</v>
      </c>
      <c r="B822" s="2" t="s">
        <v>455</v>
      </c>
      <c r="C822" s="2">
        <f t="shared" si="100"/>
        <v>0</v>
      </c>
      <c r="D822" s="2"/>
      <c r="E822" s="2">
        <v>0</v>
      </c>
    </row>
    <row r="823" ht="19.5" hidden="1" customHeight="1" outlineLevel="2" spans="1:5">
      <c r="A823" s="2">
        <v>2120109</v>
      </c>
      <c r="B823" s="2" t="s">
        <v>950</v>
      </c>
      <c r="C823" s="2">
        <f t="shared" si="100"/>
        <v>0</v>
      </c>
      <c r="D823" s="2"/>
      <c r="E823" s="2">
        <v>0</v>
      </c>
    </row>
    <row r="824" ht="19.5" hidden="1" customHeight="1" outlineLevel="2" spans="1:5">
      <c r="A824" s="2">
        <v>2120110</v>
      </c>
      <c r="B824" s="2" t="s">
        <v>951</v>
      </c>
      <c r="C824" s="2">
        <f t="shared" si="100"/>
        <v>0</v>
      </c>
      <c r="D824" s="2"/>
      <c r="E824" s="2">
        <v>0</v>
      </c>
    </row>
    <row r="825" ht="19.5" hidden="1" customHeight="1" outlineLevel="2" spans="1:5">
      <c r="A825" s="2">
        <v>2120199</v>
      </c>
      <c r="B825" s="2" t="s">
        <v>456</v>
      </c>
      <c r="C825" s="2">
        <f t="shared" si="100"/>
        <v>174</v>
      </c>
      <c r="D825" s="2">
        <v>164</v>
      </c>
      <c r="E825" s="2">
        <v>10</v>
      </c>
    </row>
    <row r="826" ht="19.5" hidden="1" customHeight="1" outlineLevel="1" collapsed="1" spans="1:5">
      <c r="A826" s="2">
        <v>21202</v>
      </c>
      <c r="B826" s="2" t="s">
        <v>457</v>
      </c>
      <c r="C826" s="2">
        <f>C827</f>
        <v>0</v>
      </c>
      <c r="D826" s="2">
        <f>D827</f>
        <v>0</v>
      </c>
      <c r="E826" s="2">
        <v>0</v>
      </c>
    </row>
    <row r="827" ht="19.5" hidden="1" customHeight="1" outlineLevel="2" spans="1:5">
      <c r="A827" s="2">
        <v>2120201</v>
      </c>
      <c r="B827" s="2" t="s">
        <v>458</v>
      </c>
      <c r="C827" s="2">
        <f t="shared" ref="C827:C830" si="101">SUM(D827:E827)</f>
        <v>0</v>
      </c>
      <c r="D827" s="2"/>
      <c r="E827" s="2">
        <v>0</v>
      </c>
    </row>
    <row r="828" ht="19.5" hidden="1" customHeight="1" outlineLevel="1" collapsed="1" spans="1:5">
      <c r="A828" s="2">
        <v>21203</v>
      </c>
      <c r="B828" s="2" t="s">
        <v>459</v>
      </c>
      <c r="C828" s="2">
        <f>SUM(C829:C830)</f>
        <v>0</v>
      </c>
      <c r="D828" s="2">
        <f>SUM(D829:D830)</f>
        <v>0</v>
      </c>
      <c r="E828" s="2">
        <v>0</v>
      </c>
    </row>
    <row r="829" ht="19.5" hidden="1" customHeight="1" outlineLevel="2" spans="1:5">
      <c r="A829" s="2">
        <v>2120303</v>
      </c>
      <c r="B829" s="2" t="s">
        <v>460</v>
      </c>
      <c r="C829" s="2">
        <f t="shared" si="101"/>
        <v>0</v>
      </c>
      <c r="D829" s="2"/>
      <c r="E829" s="2">
        <v>0</v>
      </c>
    </row>
    <row r="830" ht="19.5" hidden="1" customHeight="1" outlineLevel="2" spans="1:5">
      <c r="A830" s="2">
        <v>2120399</v>
      </c>
      <c r="B830" s="2" t="s">
        <v>461</v>
      </c>
      <c r="C830" s="2">
        <f t="shared" si="101"/>
        <v>0</v>
      </c>
      <c r="D830" s="2"/>
      <c r="E830" s="2">
        <v>0</v>
      </c>
    </row>
    <row r="831" ht="19.5" hidden="1" customHeight="1" outlineLevel="1" collapsed="1" spans="1:5">
      <c r="A831" s="2">
        <v>21205</v>
      </c>
      <c r="B831" s="2" t="s">
        <v>462</v>
      </c>
      <c r="C831" s="2">
        <f t="shared" ref="C831:C835" si="102">C832</f>
        <v>2550</v>
      </c>
      <c r="D831" s="2">
        <f t="shared" ref="D831:D835" si="103">D832</f>
        <v>1634</v>
      </c>
      <c r="E831" s="2">
        <v>916</v>
      </c>
    </row>
    <row r="832" ht="19.5" hidden="1" customHeight="1" outlineLevel="2" spans="1:5">
      <c r="A832" s="2">
        <v>2120501</v>
      </c>
      <c r="B832" s="2" t="s">
        <v>463</v>
      </c>
      <c r="C832" s="2">
        <f t="shared" ref="C832:C836" si="104">SUM(D832:E832)</f>
        <v>2550</v>
      </c>
      <c r="D832" s="2">
        <v>1634</v>
      </c>
      <c r="E832" s="2">
        <v>916</v>
      </c>
    </row>
    <row r="833" ht="19.5" hidden="1" customHeight="1" outlineLevel="1" collapsed="1" spans="1:5">
      <c r="A833" s="2">
        <v>21206</v>
      </c>
      <c r="B833" s="2" t="s">
        <v>464</v>
      </c>
      <c r="C833" s="2">
        <f t="shared" si="102"/>
        <v>164</v>
      </c>
      <c r="D833" s="2">
        <f t="shared" si="103"/>
        <v>157</v>
      </c>
      <c r="E833" s="2">
        <v>7</v>
      </c>
    </row>
    <row r="834" ht="19.5" hidden="1" customHeight="1" outlineLevel="2" spans="1:5">
      <c r="A834" s="2">
        <v>2120601</v>
      </c>
      <c r="B834" s="2" t="s">
        <v>465</v>
      </c>
      <c r="C834" s="2">
        <f t="shared" si="104"/>
        <v>164</v>
      </c>
      <c r="D834" s="2">
        <v>157</v>
      </c>
      <c r="E834" s="2">
        <v>7</v>
      </c>
    </row>
    <row r="835" ht="19.5" hidden="1" customHeight="1" outlineLevel="1" collapsed="1" spans="1:5">
      <c r="A835" s="2">
        <v>21299</v>
      </c>
      <c r="B835" s="2" t="s">
        <v>466</v>
      </c>
      <c r="C835" s="2">
        <f t="shared" si="102"/>
        <v>0</v>
      </c>
      <c r="D835" s="2">
        <f t="shared" si="103"/>
        <v>0</v>
      </c>
      <c r="E835" s="2">
        <v>0</v>
      </c>
    </row>
    <row r="836" ht="19.5" hidden="1" customHeight="1" outlineLevel="2" spans="1:5">
      <c r="A836" s="2">
        <v>2129999</v>
      </c>
      <c r="B836" s="2" t="s">
        <v>467</v>
      </c>
      <c r="C836" s="2">
        <f t="shared" si="104"/>
        <v>0</v>
      </c>
      <c r="D836" s="2"/>
      <c r="E836" s="2">
        <v>0</v>
      </c>
    </row>
    <row r="837" ht="19.5" customHeight="1" collapsed="1" spans="1:5">
      <c r="A837" s="2">
        <v>213</v>
      </c>
      <c r="B837" s="2" t="s">
        <v>468</v>
      </c>
      <c r="C837" s="2">
        <f t="shared" ref="C837:E837" si="105">SUM(C838,C864,C887,C915,C926,C933,C939,C942)</f>
        <v>13136</v>
      </c>
      <c r="D837" s="2">
        <f t="shared" si="105"/>
        <v>8070</v>
      </c>
      <c r="E837" s="2">
        <f t="shared" si="105"/>
        <v>5066</v>
      </c>
    </row>
    <row r="838" ht="19.5" hidden="1" customHeight="1" outlineLevel="1" collapsed="1" spans="1:5">
      <c r="A838" s="2">
        <v>21301</v>
      </c>
      <c r="B838" s="2" t="s">
        <v>469</v>
      </c>
      <c r="C838" s="2">
        <f t="shared" ref="C838:E838" si="106">SUM(C839:C863)</f>
        <v>3594</v>
      </c>
      <c r="D838" s="2">
        <f t="shared" si="106"/>
        <v>2766</v>
      </c>
      <c r="E838" s="2">
        <f t="shared" si="106"/>
        <v>828</v>
      </c>
    </row>
    <row r="839" ht="19.5" hidden="1" customHeight="1" outlineLevel="2" spans="1:5">
      <c r="A839" s="2">
        <v>2130101</v>
      </c>
      <c r="B839" s="2" t="s">
        <v>159</v>
      </c>
      <c r="C839" s="2">
        <f t="shared" ref="C839:C863" si="107">SUM(D839:E839)</f>
        <v>2204</v>
      </c>
      <c r="D839" s="2">
        <v>2204</v>
      </c>
      <c r="E839" s="2"/>
    </row>
    <row r="840" ht="19.5" hidden="1" customHeight="1" outlineLevel="2" spans="1:5">
      <c r="A840" s="2">
        <v>2130102</v>
      </c>
      <c r="B840" s="2" t="s">
        <v>160</v>
      </c>
      <c r="C840" s="2">
        <f t="shared" si="107"/>
        <v>38</v>
      </c>
      <c r="D840" s="2"/>
      <c r="E840" s="2">
        <v>38</v>
      </c>
    </row>
    <row r="841" ht="19.5" hidden="1" customHeight="1" outlineLevel="2" spans="1:5">
      <c r="A841" s="2">
        <v>2130103</v>
      </c>
      <c r="B841" s="2" t="s">
        <v>170</v>
      </c>
      <c r="C841" s="2">
        <f t="shared" si="107"/>
        <v>0</v>
      </c>
      <c r="D841" s="2"/>
      <c r="E841" s="2"/>
    </row>
    <row r="842" ht="19.5" hidden="1" customHeight="1" outlineLevel="2" spans="1:5">
      <c r="A842" s="2">
        <v>2130104</v>
      </c>
      <c r="B842" s="2" t="s">
        <v>173</v>
      </c>
      <c r="C842" s="2">
        <f t="shared" si="107"/>
        <v>562</v>
      </c>
      <c r="D842" s="2">
        <v>562</v>
      </c>
      <c r="E842" s="2"/>
    </row>
    <row r="843" ht="19.5" hidden="1" customHeight="1" outlineLevel="2" spans="1:5">
      <c r="A843" s="2">
        <v>2130105</v>
      </c>
      <c r="B843" s="2" t="s">
        <v>952</v>
      </c>
      <c r="C843" s="2">
        <f t="shared" si="107"/>
        <v>0</v>
      </c>
      <c r="D843" s="2"/>
      <c r="E843" s="2"/>
    </row>
    <row r="844" ht="19.5" hidden="1" customHeight="1" outlineLevel="2" spans="1:5">
      <c r="A844" s="2">
        <v>2130106</v>
      </c>
      <c r="B844" s="2" t="s">
        <v>470</v>
      </c>
      <c r="C844" s="2">
        <f t="shared" si="107"/>
        <v>21</v>
      </c>
      <c r="D844" s="2"/>
      <c r="E844" s="2">
        <v>21</v>
      </c>
    </row>
    <row r="845" ht="19.5" hidden="1" customHeight="1" outlineLevel="2" spans="1:5">
      <c r="A845" s="2">
        <v>2130108</v>
      </c>
      <c r="B845" s="2" t="s">
        <v>471</v>
      </c>
      <c r="C845" s="2">
        <f t="shared" si="107"/>
        <v>31</v>
      </c>
      <c r="D845" s="2"/>
      <c r="E845" s="2">
        <v>31</v>
      </c>
    </row>
    <row r="846" ht="19.5" hidden="1" customHeight="1" outlineLevel="2" spans="1:5">
      <c r="A846" s="2">
        <v>2130109</v>
      </c>
      <c r="B846" s="2" t="s">
        <v>472</v>
      </c>
      <c r="C846" s="2">
        <f t="shared" si="107"/>
        <v>0</v>
      </c>
      <c r="D846" s="2"/>
      <c r="E846" s="2"/>
    </row>
    <row r="847" ht="19.5" hidden="1" customHeight="1" outlineLevel="2" spans="1:5">
      <c r="A847" s="2">
        <v>2130110</v>
      </c>
      <c r="B847" s="2" t="s">
        <v>473</v>
      </c>
      <c r="C847" s="2">
        <f t="shared" si="107"/>
        <v>2</v>
      </c>
      <c r="D847" s="2"/>
      <c r="E847" s="2">
        <v>2</v>
      </c>
    </row>
    <row r="848" ht="19.5" hidden="1" customHeight="1" outlineLevel="2" spans="1:5">
      <c r="A848" s="2">
        <v>2130111</v>
      </c>
      <c r="B848" s="2" t="s">
        <v>474</v>
      </c>
      <c r="C848" s="2">
        <f t="shared" si="107"/>
        <v>0</v>
      </c>
      <c r="D848" s="2"/>
      <c r="E848" s="2"/>
    </row>
    <row r="849" ht="19.5" hidden="1" customHeight="1" outlineLevel="2" spans="1:5">
      <c r="A849" s="2">
        <v>2130112</v>
      </c>
      <c r="B849" s="2" t="s">
        <v>475</v>
      </c>
      <c r="C849" s="2">
        <f t="shared" si="107"/>
        <v>10</v>
      </c>
      <c r="D849" s="2"/>
      <c r="E849" s="2">
        <v>10</v>
      </c>
    </row>
    <row r="850" ht="19.5" hidden="1" customHeight="1" outlineLevel="2" spans="1:5">
      <c r="A850" s="2">
        <v>2130114</v>
      </c>
      <c r="B850" s="2" t="s">
        <v>953</v>
      </c>
      <c r="C850" s="2">
        <f t="shared" si="107"/>
        <v>0</v>
      </c>
      <c r="D850" s="2"/>
      <c r="E850" s="2"/>
    </row>
    <row r="851" ht="19.5" hidden="1" customHeight="1" outlineLevel="2" spans="1:5">
      <c r="A851" s="2">
        <v>2130119</v>
      </c>
      <c r="B851" s="2" t="s">
        <v>476</v>
      </c>
      <c r="C851" s="2">
        <f t="shared" si="107"/>
        <v>0</v>
      </c>
      <c r="D851" s="2"/>
      <c r="E851" s="2"/>
    </row>
    <row r="852" ht="19.5" hidden="1" customHeight="1" outlineLevel="2" spans="1:5">
      <c r="A852" s="2">
        <v>2130120</v>
      </c>
      <c r="B852" s="2" t="s">
        <v>954</v>
      </c>
      <c r="C852" s="2">
        <f t="shared" si="107"/>
        <v>0</v>
      </c>
      <c r="D852" s="2"/>
      <c r="E852" s="2"/>
    </row>
    <row r="853" ht="19.5" hidden="1" customHeight="1" outlineLevel="2" spans="1:5">
      <c r="A853" s="2">
        <v>2130121</v>
      </c>
      <c r="B853" s="2" t="s">
        <v>477</v>
      </c>
      <c r="C853" s="2">
        <f t="shared" si="107"/>
        <v>0</v>
      </c>
      <c r="D853" s="2"/>
      <c r="E853" s="2"/>
    </row>
    <row r="854" ht="19.5" hidden="1" customHeight="1" outlineLevel="2" spans="1:5">
      <c r="A854" s="2">
        <v>2130122</v>
      </c>
      <c r="B854" s="2" t="s">
        <v>478</v>
      </c>
      <c r="C854" s="2">
        <f t="shared" si="107"/>
        <v>0</v>
      </c>
      <c r="D854" s="2"/>
      <c r="E854" s="2"/>
    </row>
    <row r="855" ht="19.5" hidden="1" customHeight="1" outlineLevel="2" spans="1:5">
      <c r="A855" s="2">
        <v>2130124</v>
      </c>
      <c r="B855" s="2" t="s">
        <v>479</v>
      </c>
      <c r="C855" s="2">
        <f t="shared" si="107"/>
        <v>0</v>
      </c>
      <c r="D855" s="2"/>
      <c r="E855" s="2"/>
    </row>
    <row r="856" ht="19.5" hidden="1" customHeight="1" outlineLevel="2" spans="1:5">
      <c r="A856" s="2">
        <v>2130125</v>
      </c>
      <c r="B856" s="2" t="s">
        <v>480</v>
      </c>
      <c r="C856" s="2">
        <f t="shared" si="107"/>
        <v>0</v>
      </c>
      <c r="D856" s="2"/>
      <c r="E856" s="2"/>
    </row>
    <row r="857" ht="19.5" hidden="1" customHeight="1" outlineLevel="2" spans="1:5">
      <c r="A857" s="2">
        <v>2130126</v>
      </c>
      <c r="B857" s="2" t="s">
        <v>481</v>
      </c>
      <c r="C857" s="2">
        <f t="shared" si="107"/>
        <v>712</v>
      </c>
      <c r="D857" s="2"/>
      <c r="E857" s="2">
        <v>712</v>
      </c>
    </row>
    <row r="858" ht="19.5" hidden="1" customHeight="1" outlineLevel="2" spans="1:5">
      <c r="A858" s="2">
        <v>2130135</v>
      </c>
      <c r="B858" s="2" t="s">
        <v>482</v>
      </c>
      <c r="C858" s="2">
        <f t="shared" si="107"/>
        <v>0</v>
      </c>
      <c r="D858" s="2"/>
      <c r="E858" s="2"/>
    </row>
    <row r="859" ht="19.5" hidden="1" customHeight="1" outlineLevel="2" spans="1:5">
      <c r="A859" s="2">
        <v>2130142</v>
      </c>
      <c r="B859" s="2" t="s">
        <v>483</v>
      </c>
      <c r="C859" s="2">
        <f t="shared" si="107"/>
        <v>0</v>
      </c>
      <c r="D859" s="2"/>
      <c r="E859" s="2"/>
    </row>
    <row r="860" ht="19.5" hidden="1" customHeight="1" outlineLevel="2" spans="1:5">
      <c r="A860" s="2">
        <v>2130148</v>
      </c>
      <c r="B860" s="2" t="s">
        <v>484</v>
      </c>
      <c r="C860" s="2">
        <f t="shared" si="107"/>
        <v>0</v>
      </c>
      <c r="D860" s="2"/>
      <c r="E860" s="2"/>
    </row>
    <row r="861" ht="19.5" hidden="1" customHeight="1" outlineLevel="2" spans="1:5">
      <c r="A861" s="2">
        <v>2130152</v>
      </c>
      <c r="B861" s="2" t="s">
        <v>485</v>
      </c>
      <c r="C861" s="2">
        <f t="shared" si="107"/>
        <v>0</v>
      </c>
      <c r="D861" s="2"/>
      <c r="E861" s="2"/>
    </row>
    <row r="862" ht="19.5" hidden="1" customHeight="1" outlineLevel="2" spans="1:5">
      <c r="A862" s="2">
        <v>2130153</v>
      </c>
      <c r="B862" s="2" t="s">
        <v>486</v>
      </c>
      <c r="C862" s="2">
        <f t="shared" si="107"/>
        <v>0</v>
      </c>
      <c r="D862" s="2"/>
      <c r="E862" s="2"/>
    </row>
    <row r="863" ht="19.5" hidden="1" customHeight="1" outlineLevel="2" spans="1:5">
      <c r="A863" s="2">
        <v>2130199</v>
      </c>
      <c r="B863" s="2" t="s">
        <v>487</v>
      </c>
      <c r="C863" s="2">
        <f t="shared" si="107"/>
        <v>14</v>
      </c>
      <c r="D863" s="2"/>
      <c r="E863" s="2">
        <v>14</v>
      </c>
    </row>
    <row r="864" ht="19.5" hidden="1" customHeight="1" outlineLevel="1" collapsed="1" spans="1:5">
      <c r="A864" s="2">
        <v>21302</v>
      </c>
      <c r="B864" s="2" t="s">
        <v>488</v>
      </c>
      <c r="C864" s="2">
        <f t="shared" ref="C864:E864" si="108">SUM(C865:C886)</f>
        <v>553</v>
      </c>
      <c r="D864" s="2">
        <f t="shared" si="108"/>
        <v>494</v>
      </c>
      <c r="E864" s="2">
        <f t="shared" si="108"/>
        <v>59</v>
      </c>
    </row>
    <row r="865" ht="19.5" hidden="1" customHeight="1" outlineLevel="2" spans="1:5">
      <c r="A865" s="2">
        <v>2130201</v>
      </c>
      <c r="B865" s="2" t="s">
        <v>159</v>
      </c>
      <c r="C865" s="2">
        <f t="shared" ref="C865:C886" si="109">SUM(D865:E865)</f>
        <v>494</v>
      </c>
      <c r="D865" s="2">
        <v>494</v>
      </c>
      <c r="E865" s="2"/>
    </row>
    <row r="866" ht="19.5" hidden="1" customHeight="1" outlineLevel="2" spans="1:5">
      <c r="A866" s="2">
        <v>2130202</v>
      </c>
      <c r="B866" s="2" t="s">
        <v>160</v>
      </c>
      <c r="C866" s="2">
        <f t="shared" si="109"/>
        <v>51</v>
      </c>
      <c r="D866" s="2"/>
      <c r="E866" s="2">
        <v>51</v>
      </c>
    </row>
    <row r="867" ht="19.5" hidden="1" customHeight="1" outlineLevel="2" spans="1:5">
      <c r="A867" s="2">
        <v>2130203</v>
      </c>
      <c r="B867" s="2" t="s">
        <v>170</v>
      </c>
      <c r="C867" s="2">
        <f t="shared" si="109"/>
        <v>0</v>
      </c>
      <c r="D867" s="2"/>
      <c r="E867" s="2"/>
    </row>
    <row r="868" ht="19.5" hidden="1" customHeight="1" outlineLevel="2" spans="1:5">
      <c r="A868" s="2">
        <v>2130204</v>
      </c>
      <c r="B868" s="2" t="s">
        <v>489</v>
      </c>
      <c r="C868" s="2">
        <f t="shared" si="109"/>
        <v>0</v>
      </c>
      <c r="D868" s="2"/>
      <c r="E868" s="2"/>
    </row>
    <row r="869" ht="19.5" hidden="1" customHeight="1" outlineLevel="2" spans="1:5">
      <c r="A869" s="2">
        <v>2130205</v>
      </c>
      <c r="B869" s="2" t="s">
        <v>490</v>
      </c>
      <c r="C869" s="2">
        <f t="shared" si="109"/>
        <v>0</v>
      </c>
      <c r="D869" s="2"/>
      <c r="E869" s="2"/>
    </row>
    <row r="870" ht="19.5" hidden="1" customHeight="1" outlineLevel="2" spans="1:5">
      <c r="A870" s="2">
        <v>2130206</v>
      </c>
      <c r="B870" s="2" t="s">
        <v>491</v>
      </c>
      <c r="C870" s="2">
        <f t="shared" si="109"/>
        <v>0</v>
      </c>
      <c r="D870" s="2"/>
      <c r="E870" s="2"/>
    </row>
    <row r="871" ht="19.5" hidden="1" customHeight="1" outlineLevel="2" spans="1:5">
      <c r="A871" s="2">
        <v>2130207</v>
      </c>
      <c r="B871" s="2" t="s">
        <v>955</v>
      </c>
      <c r="C871" s="2">
        <f t="shared" si="109"/>
        <v>0</v>
      </c>
      <c r="D871" s="2"/>
      <c r="E871" s="2"/>
    </row>
    <row r="872" ht="19.5" hidden="1" customHeight="1" outlineLevel="2" spans="1:5">
      <c r="A872" s="2">
        <v>2130209</v>
      </c>
      <c r="B872" s="2" t="s">
        <v>492</v>
      </c>
      <c r="C872" s="2">
        <f t="shared" si="109"/>
        <v>0</v>
      </c>
      <c r="D872" s="2"/>
      <c r="E872" s="2"/>
    </row>
    <row r="873" ht="19.5" hidden="1" customHeight="1" outlineLevel="2" spans="1:5">
      <c r="A873" s="2">
        <v>2130211</v>
      </c>
      <c r="B873" s="2" t="s">
        <v>493</v>
      </c>
      <c r="C873" s="2">
        <f t="shared" si="109"/>
        <v>0</v>
      </c>
      <c r="D873" s="2"/>
      <c r="E873" s="2"/>
    </row>
    <row r="874" ht="19.5" hidden="1" customHeight="1" outlineLevel="2" spans="1:5">
      <c r="A874" s="2">
        <v>2130212</v>
      </c>
      <c r="B874" s="2" t="s">
        <v>956</v>
      </c>
      <c r="C874" s="2">
        <f t="shared" si="109"/>
        <v>0</v>
      </c>
      <c r="D874" s="2"/>
      <c r="E874" s="2"/>
    </row>
    <row r="875" ht="19.5" hidden="1" customHeight="1" outlineLevel="2" spans="1:5">
      <c r="A875" s="2">
        <v>2130213</v>
      </c>
      <c r="B875" s="2" t="s">
        <v>957</v>
      </c>
      <c r="C875" s="2">
        <f t="shared" si="109"/>
        <v>0</v>
      </c>
      <c r="D875" s="2"/>
      <c r="E875" s="2"/>
    </row>
    <row r="876" ht="19.5" hidden="1" customHeight="1" outlineLevel="2" spans="1:5">
      <c r="A876" s="2">
        <v>2130217</v>
      </c>
      <c r="B876" s="2" t="s">
        <v>958</v>
      </c>
      <c r="C876" s="2">
        <f t="shared" si="109"/>
        <v>0</v>
      </c>
      <c r="D876" s="2"/>
      <c r="E876" s="2"/>
    </row>
    <row r="877" ht="19.5" hidden="1" customHeight="1" outlineLevel="2" spans="1:5">
      <c r="A877" s="2">
        <v>2130220</v>
      </c>
      <c r="B877" s="2" t="s">
        <v>959</v>
      </c>
      <c r="C877" s="2">
        <f t="shared" si="109"/>
        <v>0</v>
      </c>
      <c r="D877" s="2"/>
      <c r="E877" s="2"/>
    </row>
    <row r="878" ht="19.5" hidden="1" customHeight="1" outlineLevel="2" spans="1:5">
      <c r="A878" s="2">
        <v>2130221</v>
      </c>
      <c r="B878" s="2" t="s">
        <v>960</v>
      </c>
      <c r="C878" s="2">
        <f t="shared" si="109"/>
        <v>0</v>
      </c>
      <c r="D878" s="2"/>
      <c r="E878" s="2"/>
    </row>
    <row r="879" ht="19.5" hidden="1" customHeight="1" outlineLevel="2" spans="1:5">
      <c r="A879" s="2">
        <v>2130223</v>
      </c>
      <c r="B879" s="2" t="s">
        <v>961</v>
      </c>
      <c r="C879" s="2">
        <f t="shared" si="109"/>
        <v>0</v>
      </c>
      <c r="D879" s="2"/>
      <c r="E879" s="2"/>
    </row>
    <row r="880" ht="19.5" hidden="1" customHeight="1" outlineLevel="2" spans="1:5">
      <c r="A880" s="2">
        <v>2130226</v>
      </c>
      <c r="B880" s="2" t="s">
        <v>962</v>
      </c>
      <c r="C880" s="2">
        <f t="shared" si="109"/>
        <v>0</v>
      </c>
      <c r="D880" s="2"/>
      <c r="E880" s="2"/>
    </row>
    <row r="881" ht="19.5" hidden="1" customHeight="1" outlineLevel="2" spans="1:5">
      <c r="A881" s="2">
        <v>2130227</v>
      </c>
      <c r="B881" s="2" t="s">
        <v>963</v>
      </c>
      <c r="C881" s="2">
        <f t="shared" si="109"/>
        <v>0</v>
      </c>
      <c r="D881" s="2"/>
      <c r="E881" s="2"/>
    </row>
    <row r="882" ht="19.5" hidden="1" customHeight="1" outlineLevel="2" spans="1:5">
      <c r="A882" s="2">
        <v>2130232</v>
      </c>
      <c r="B882" s="2" t="s">
        <v>964</v>
      </c>
      <c r="C882" s="2">
        <f t="shared" si="109"/>
        <v>0</v>
      </c>
      <c r="D882" s="2"/>
      <c r="E882" s="2"/>
    </row>
    <row r="883" ht="19.5" hidden="1" customHeight="1" outlineLevel="2" spans="1:5">
      <c r="A883" s="2">
        <v>2130234</v>
      </c>
      <c r="B883" s="2" t="s">
        <v>494</v>
      </c>
      <c r="C883" s="2">
        <f t="shared" si="109"/>
        <v>3</v>
      </c>
      <c r="D883" s="2"/>
      <c r="E883" s="2">
        <v>3</v>
      </c>
    </row>
    <row r="884" ht="19.5" hidden="1" customHeight="1" outlineLevel="2" spans="1:5">
      <c r="A884" s="2">
        <v>2130236</v>
      </c>
      <c r="B884" s="2" t="s">
        <v>965</v>
      </c>
      <c r="C884" s="2">
        <f t="shared" si="109"/>
        <v>0</v>
      </c>
      <c r="D884" s="2"/>
      <c r="E884" s="2"/>
    </row>
    <row r="885" ht="19.5" hidden="1" customHeight="1" outlineLevel="2" spans="1:5">
      <c r="A885" s="2">
        <v>2130237</v>
      </c>
      <c r="B885" s="2" t="s">
        <v>475</v>
      </c>
      <c r="C885" s="2">
        <f t="shared" si="109"/>
        <v>0</v>
      </c>
      <c r="D885" s="2"/>
      <c r="E885" s="2"/>
    </row>
    <row r="886" ht="19.5" hidden="1" customHeight="1" outlineLevel="2" spans="1:5">
      <c r="A886" s="2">
        <v>2130299</v>
      </c>
      <c r="B886" s="2" t="s">
        <v>495</v>
      </c>
      <c r="C886" s="2">
        <f t="shared" si="109"/>
        <v>5</v>
      </c>
      <c r="D886" s="2"/>
      <c r="E886" s="2">
        <v>5</v>
      </c>
    </row>
    <row r="887" ht="19.5" hidden="1" customHeight="1" outlineLevel="1" collapsed="1" spans="1:5">
      <c r="A887" s="2">
        <v>21303</v>
      </c>
      <c r="B887" s="2" t="s">
        <v>496</v>
      </c>
      <c r="C887" s="2">
        <f t="shared" ref="C887:E887" si="110">SUM(C888:C914)</f>
        <v>957</v>
      </c>
      <c r="D887" s="2">
        <f t="shared" si="110"/>
        <v>835</v>
      </c>
      <c r="E887" s="2">
        <f t="shared" si="110"/>
        <v>122</v>
      </c>
    </row>
    <row r="888" ht="19.5" hidden="1" customHeight="1" outlineLevel="2" spans="1:5">
      <c r="A888" s="2">
        <v>2130301</v>
      </c>
      <c r="B888" s="2" t="s">
        <v>159</v>
      </c>
      <c r="C888" s="2">
        <f t="shared" ref="C888:C914" si="111">SUM(D888:E888)</f>
        <v>351</v>
      </c>
      <c r="D888" s="2">
        <v>351</v>
      </c>
      <c r="E888" s="2"/>
    </row>
    <row r="889" ht="19.5" hidden="1" customHeight="1" outlineLevel="2" spans="1:5">
      <c r="A889" s="2">
        <v>2130302</v>
      </c>
      <c r="B889" s="2" t="s">
        <v>160</v>
      </c>
      <c r="C889" s="2">
        <f t="shared" si="111"/>
        <v>1</v>
      </c>
      <c r="D889" s="2"/>
      <c r="E889" s="2">
        <v>1</v>
      </c>
    </row>
    <row r="890" ht="19.5" hidden="1" customHeight="1" outlineLevel="2" spans="1:5">
      <c r="A890" s="2">
        <v>2130303</v>
      </c>
      <c r="B890" s="2" t="s">
        <v>170</v>
      </c>
      <c r="C890" s="2">
        <f t="shared" si="111"/>
        <v>0</v>
      </c>
      <c r="D890" s="2"/>
      <c r="E890" s="2"/>
    </row>
    <row r="891" ht="19.5" hidden="1" customHeight="1" outlineLevel="2" spans="1:5">
      <c r="A891" s="2">
        <v>2130304</v>
      </c>
      <c r="B891" s="2" t="s">
        <v>966</v>
      </c>
      <c r="C891" s="2">
        <f t="shared" si="111"/>
        <v>0</v>
      </c>
      <c r="D891" s="2"/>
      <c r="E891" s="2"/>
    </row>
    <row r="892" ht="19.5" hidden="1" customHeight="1" outlineLevel="2" spans="1:5">
      <c r="A892" s="2">
        <v>2130305</v>
      </c>
      <c r="B892" s="2" t="s">
        <v>497</v>
      </c>
      <c r="C892" s="2">
        <f t="shared" si="111"/>
        <v>0</v>
      </c>
      <c r="D892" s="2"/>
      <c r="E892" s="2"/>
    </row>
    <row r="893" ht="19.5" hidden="1" customHeight="1" outlineLevel="2" spans="1:5">
      <c r="A893" s="2">
        <v>2130306</v>
      </c>
      <c r="B893" s="2" t="s">
        <v>498</v>
      </c>
      <c r="C893" s="2">
        <f t="shared" si="111"/>
        <v>0</v>
      </c>
      <c r="D893" s="2"/>
      <c r="E893" s="2"/>
    </row>
    <row r="894" ht="19.5" hidden="1" customHeight="1" outlineLevel="2" spans="1:5">
      <c r="A894" s="2">
        <v>2130307</v>
      </c>
      <c r="B894" s="2" t="s">
        <v>967</v>
      </c>
      <c r="C894" s="2">
        <f t="shared" si="111"/>
        <v>0</v>
      </c>
      <c r="D894" s="2"/>
      <c r="E894" s="2"/>
    </row>
    <row r="895" ht="19.5" hidden="1" customHeight="1" outlineLevel="2" spans="1:5">
      <c r="A895" s="2">
        <v>2130308</v>
      </c>
      <c r="B895" s="2" t="s">
        <v>499</v>
      </c>
      <c r="C895" s="2">
        <f t="shared" si="111"/>
        <v>50</v>
      </c>
      <c r="D895" s="2"/>
      <c r="E895" s="2">
        <v>50</v>
      </c>
    </row>
    <row r="896" ht="19.5" hidden="1" customHeight="1" outlineLevel="2" spans="1:5">
      <c r="A896" s="2">
        <v>2130309</v>
      </c>
      <c r="B896" s="2" t="s">
        <v>500</v>
      </c>
      <c r="C896" s="2">
        <f t="shared" si="111"/>
        <v>0</v>
      </c>
      <c r="D896" s="2"/>
      <c r="E896" s="2"/>
    </row>
    <row r="897" ht="19.5" hidden="1" customHeight="1" outlineLevel="2" spans="1:5">
      <c r="A897" s="2">
        <v>2130310</v>
      </c>
      <c r="B897" s="2" t="s">
        <v>501</v>
      </c>
      <c r="C897" s="2">
        <f t="shared" si="111"/>
        <v>6</v>
      </c>
      <c r="D897" s="2"/>
      <c r="E897" s="2">
        <v>6</v>
      </c>
    </row>
    <row r="898" ht="19.5" hidden="1" customHeight="1" outlineLevel="2" spans="1:5">
      <c r="A898" s="2">
        <v>2130311</v>
      </c>
      <c r="B898" s="2" t="s">
        <v>502</v>
      </c>
      <c r="C898" s="2">
        <f t="shared" si="111"/>
        <v>0</v>
      </c>
      <c r="D898" s="2"/>
      <c r="E898" s="2"/>
    </row>
    <row r="899" ht="19.5" hidden="1" customHeight="1" outlineLevel="2" spans="1:5">
      <c r="A899" s="2">
        <v>2130312</v>
      </c>
      <c r="B899" s="2" t="s">
        <v>968</v>
      </c>
      <c r="C899" s="2">
        <f t="shared" si="111"/>
        <v>0</v>
      </c>
      <c r="D899" s="2"/>
      <c r="E899" s="2"/>
    </row>
    <row r="900" ht="19.5" hidden="1" customHeight="1" outlineLevel="2" spans="1:5">
      <c r="A900" s="2">
        <v>2130313</v>
      </c>
      <c r="B900" s="2" t="s">
        <v>969</v>
      </c>
      <c r="C900" s="2">
        <f t="shared" si="111"/>
        <v>0</v>
      </c>
      <c r="D900" s="2"/>
      <c r="E900" s="2"/>
    </row>
    <row r="901" ht="19.5" hidden="1" customHeight="1" outlineLevel="2" spans="1:5">
      <c r="A901" s="2">
        <v>2130314</v>
      </c>
      <c r="B901" s="2" t="s">
        <v>503</v>
      </c>
      <c r="C901" s="2">
        <f t="shared" si="111"/>
        <v>7</v>
      </c>
      <c r="D901" s="2"/>
      <c r="E901" s="2">
        <v>7</v>
      </c>
    </row>
    <row r="902" ht="19.5" hidden="1" customHeight="1" outlineLevel="2" spans="1:5">
      <c r="A902" s="2">
        <v>2130315</v>
      </c>
      <c r="B902" s="2" t="s">
        <v>504</v>
      </c>
      <c r="C902" s="2">
        <f t="shared" si="111"/>
        <v>0</v>
      </c>
      <c r="D902" s="2"/>
      <c r="E902" s="2"/>
    </row>
    <row r="903" ht="19.5" hidden="1" customHeight="1" outlineLevel="2" spans="1:5">
      <c r="A903" s="2">
        <v>2130316</v>
      </c>
      <c r="B903" s="2" t="s">
        <v>505</v>
      </c>
      <c r="C903" s="2">
        <f t="shared" si="111"/>
        <v>0</v>
      </c>
      <c r="D903" s="2"/>
      <c r="E903" s="2"/>
    </row>
    <row r="904" ht="19.5" hidden="1" customHeight="1" outlineLevel="2" spans="1:5">
      <c r="A904" s="2">
        <v>2130317</v>
      </c>
      <c r="B904" s="2" t="s">
        <v>506</v>
      </c>
      <c r="C904" s="2">
        <f t="shared" si="111"/>
        <v>534</v>
      </c>
      <c r="D904" s="2">
        <v>484</v>
      </c>
      <c r="E904" s="2">
        <v>50</v>
      </c>
    </row>
    <row r="905" ht="19.5" hidden="1" customHeight="1" outlineLevel="2" spans="1:5">
      <c r="A905" s="2">
        <v>2130318</v>
      </c>
      <c r="B905" s="2" t="s">
        <v>970</v>
      </c>
      <c r="C905" s="2">
        <f t="shared" si="111"/>
        <v>0</v>
      </c>
      <c r="D905" s="2"/>
      <c r="E905" s="2"/>
    </row>
    <row r="906" ht="19.5" hidden="1" customHeight="1" outlineLevel="2" spans="1:5">
      <c r="A906" s="2">
        <v>2130319</v>
      </c>
      <c r="B906" s="2" t="s">
        <v>507</v>
      </c>
      <c r="C906" s="2">
        <f t="shared" si="111"/>
        <v>0</v>
      </c>
      <c r="D906" s="2"/>
      <c r="E906" s="2"/>
    </row>
    <row r="907" ht="19.5" hidden="1" customHeight="1" outlineLevel="2" spans="1:5">
      <c r="A907" s="2">
        <v>2130321</v>
      </c>
      <c r="B907" s="2" t="s">
        <v>508</v>
      </c>
      <c r="C907" s="2">
        <f t="shared" si="111"/>
        <v>0</v>
      </c>
      <c r="D907" s="2"/>
      <c r="E907" s="2"/>
    </row>
    <row r="908" ht="19.5" hidden="1" customHeight="1" outlineLevel="2" spans="1:5">
      <c r="A908" s="2">
        <v>2130322</v>
      </c>
      <c r="B908" s="2" t="s">
        <v>509</v>
      </c>
      <c r="C908" s="2">
        <f t="shared" si="111"/>
        <v>0</v>
      </c>
      <c r="D908" s="2"/>
      <c r="E908" s="2"/>
    </row>
    <row r="909" ht="19.5" hidden="1" customHeight="1" outlineLevel="2" spans="1:5">
      <c r="A909" s="2">
        <v>2130333</v>
      </c>
      <c r="B909" s="2" t="s">
        <v>961</v>
      </c>
      <c r="C909" s="2">
        <f t="shared" si="111"/>
        <v>0</v>
      </c>
      <c r="D909" s="2"/>
      <c r="E909" s="2"/>
    </row>
    <row r="910" ht="19.5" hidden="1" customHeight="1" outlineLevel="2" spans="1:5">
      <c r="A910" s="2">
        <v>2130334</v>
      </c>
      <c r="B910" s="2" t="s">
        <v>510</v>
      </c>
      <c r="C910" s="2">
        <f t="shared" si="111"/>
        <v>8</v>
      </c>
      <c r="D910" s="2"/>
      <c r="E910" s="2">
        <v>8</v>
      </c>
    </row>
    <row r="911" ht="19.5" hidden="1" customHeight="1" outlineLevel="2" spans="1:5">
      <c r="A911" s="2">
        <v>2130335</v>
      </c>
      <c r="B911" s="2" t="s">
        <v>511</v>
      </c>
      <c r="C911" s="2">
        <f t="shared" si="111"/>
        <v>0</v>
      </c>
      <c r="D911" s="2"/>
      <c r="E911" s="2"/>
    </row>
    <row r="912" ht="19.5" hidden="1" customHeight="1" outlineLevel="2" spans="1:5">
      <c r="A912" s="2">
        <v>2130336</v>
      </c>
      <c r="B912" s="2" t="s">
        <v>971</v>
      </c>
      <c r="C912" s="2">
        <f t="shared" si="111"/>
        <v>0</v>
      </c>
      <c r="D912" s="2"/>
      <c r="E912" s="2"/>
    </row>
    <row r="913" ht="19.5" hidden="1" customHeight="1" outlineLevel="2" spans="1:5">
      <c r="A913" s="2">
        <v>2130337</v>
      </c>
      <c r="B913" s="2" t="s">
        <v>972</v>
      </c>
      <c r="C913" s="2">
        <f t="shared" si="111"/>
        <v>0</v>
      </c>
      <c r="D913" s="2"/>
      <c r="E913" s="2"/>
    </row>
    <row r="914" ht="19.5" hidden="1" customHeight="1" outlineLevel="2" spans="1:5">
      <c r="A914" s="2">
        <v>2130399</v>
      </c>
      <c r="B914" s="2" t="s">
        <v>512</v>
      </c>
      <c r="C914" s="2">
        <f t="shared" si="111"/>
        <v>0</v>
      </c>
      <c r="D914" s="2"/>
      <c r="E914" s="2"/>
    </row>
    <row r="915" ht="19.5" hidden="1" customHeight="1" outlineLevel="1" collapsed="1" spans="1:5">
      <c r="A915" s="2">
        <v>21305</v>
      </c>
      <c r="B915" s="2" t="s">
        <v>513</v>
      </c>
      <c r="C915" s="2">
        <f t="shared" ref="C915:E915" si="112">SUM(C916:C925)</f>
        <v>2836</v>
      </c>
      <c r="D915" s="2">
        <f t="shared" si="112"/>
        <v>166</v>
      </c>
      <c r="E915" s="2">
        <f t="shared" si="112"/>
        <v>2670</v>
      </c>
    </row>
    <row r="916" ht="19.5" hidden="1" customHeight="1" outlineLevel="2" spans="1:5">
      <c r="A916" s="2">
        <v>2130501</v>
      </c>
      <c r="B916" s="2" t="s">
        <v>159</v>
      </c>
      <c r="C916" s="2">
        <f t="shared" ref="C916:C925" si="113">SUM(D916:E916)</f>
        <v>244</v>
      </c>
      <c r="D916" s="2">
        <v>166</v>
      </c>
      <c r="E916" s="2">
        <v>78</v>
      </c>
    </row>
    <row r="917" ht="19.5" hidden="1" customHeight="1" outlineLevel="2" spans="1:5">
      <c r="A917" s="2">
        <v>2130502</v>
      </c>
      <c r="B917" s="2" t="s">
        <v>160</v>
      </c>
      <c r="C917" s="2">
        <f t="shared" si="113"/>
        <v>0</v>
      </c>
      <c r="D917" s="2"/>
      <c r="E917" s="2"/>
    </row>
    <row r="918" ht="19.5" hidden="1" customHeight="1" outlineLevel="2" spans="1:5">
      <c r="A918" s="2">
        <v>2130503</v>
      </c>
      <c r="B918" s="2" t="s">
        <v>170</v>
      </c>
      <c r="C918" s="2">
        <f t="shared" si="113"/>
        <v>0</v>
      </c>
      <c r="D918" s="2"/>
      <c r="E918" s="2"/>
    </row>
    <row r="919" ht="19.5" hidden="1" customHeight="1" outlineLevel="2" spans="1:5">
      <c r="A919" s="2">
        <v>2130504</v>
      </c>
      <c r="B919" s="2" t="s">
        <v>514</v>
      </c>
      <c r="C919" s="2">
        <f t="shared" si="113"/>
        <v>2183</v>
      </c>
      <c r="D919" s="2"/>
      <c r="E919" s="2">
        <v>2183</v>
      </c>
    </row>
    <row r="920" ht="19.5" hidden="1" customHeight="1" outlineLevel="2" spans="1:5">
      <c r="A920" s="2">
        <v>2130505</v>
      </c>
      <c r="B920" s="2" t="s">
        <v>515</v>
      </c>
      <c r="C920" s="2">
        <f t="shared" si="113"/>
        <v>0</v>
      </c>
      <c r="D920" s="2"/>
      <c r="E920" s="2"/>
    </row>
    <row r="921" ht="19.5" hidden="1" customHeight="1" outlineLevel="2" spans="1:5">
      <c r="A921" s="2">
        <v>2130506</v>
      </c>
      <c r="B921" s="2" t="s">
        <v>973</v>
      </c>
      <c r="C921" s="2">
        <f t="shared" si="113"/>
        <v>0</v>
      </c>
      <c r="D921" s="2"/>
      <c r="E921" s="2"/>
    </row>
    <row r="922" ht="19.5" hidden="1" customHeight="1" outlineLevel="2" spans="1:5">
      <c r="A922" s="2">
        <v>2130507</v>
      </c>
      <c r="B922" s="2" t="s">
        <v>516</v>
      </c>
      <c r="C922" s="2">
        <f t="shared" si="113"/>
        <v>0</v>
      </c>
      <c r="D922" s="2"/>
      <c r="E922" s="2"/>
    </row>
    <row r="923" ht="19.5" hidden="1" customHeight="1" outlineLevel="2" spans="1:5">
      <c r="A923" s="2">
        <v>2130508</v>
      </c>
      <c r="B923" s="2" t="s">
        <v>974</v>
      </c>
      <c r="C923" s="2">
        <f t="shared" si="113"/>
        <v>0</v>
      </c>
      <c r="D923" s="2"/>
      <c r="E923" s="2"/>
    </row>
    <row r="924" ht="19.5" hidden="1" customHeight="1" outlineLevel="2" spans="1:5">
      <c r="A924" s="2">
        <v>2130550</v>
      </c>
      <c r="B924" s="2" t="s">
        <v>173</v>
      </c>
      <c r="C924" s="2">
        <f t="shared" si="113"/>
        <v>0</v>
      </c>
      <c r="D924" s="2"/>
      <c r="E924" s="2"/>
    </row>
    <row r="925" ht="19.5" hidden="1" customHeight="1" outlineLevel="2" spans="1:5">
      <c r="A925" s="2">
        <v>2130599</v>
      </c>
      <c r="B925" s="2" t="s">
        <v>517</v>
      </c>
      <c r="C925" s="2">
        <f t="shared" si="113"/>
        <v>409</v>
      </c>
      <c r="D925" s="2"/>
      <c r="E925" s="2">
        <v>409</v>
      </c>
    </row>
    <row r="926" ht="19.5" hidden="1" customHeight="1" outlineLevel="1" collapsed="1" spans="1:5">
      <c r="A926" s="2">
        <v>21307</v>
      </c>
      <c r="B926" s="2" t="s">
        <v>518</v>
      </c>
      <c r="C926" s="2">
        <f t="shared" ref="C926:E926" si="114">SUM(C927:C932)</f>
        <v>4996</v>
      </c>
      <c r="D926" s="2">
        <f t="shared" si="114"/>
        <v>3809</v>
      </c>
      <c r="E926" s="2">
        <f t="shared" si="114"/>
        <v>1187</v>
      </c>
    </row>
    <row r="927" ht="19.5" hidden="1" customHeight="1" outlineLevel="2" spans="1:5">
      <c r="A927" s="2">
        <v>2130701</v>
      </c>
      <c r="B927" s="2" t="s">
        <v>519</v>
      </c>
      <c r="C927" s="2">
        <f t="shared" ref="C927:C932" si="115">SUM(D927:E927)</f>
        <v>10</v>
      </c>
      <c r="D927" s="2"/>
      <c r="E927" s="2">
        <v>10</v>
      </c>
    </row>
    <row r="928" ht="19.5" hidden="1" customHeight="1" outlineLevel="2" spans="1:5">
      <c r="A928" s="2">
        <v>2130704</v>
      </c>
      <c r="B928" s="2" t="s">
        <v>975</v>
      </c>
      <c r="C928" s="2">
        <f t="shared" si="115"/>
        <v>0</v>
      </c>
      <c r="D928" s="2"/>
      <c r="E928" s="2"/>
    </row>
    <row r="929" ht="19.5" hidden="1" customHeight="1" outlineLevel="2" spans="1:5">
      <c r="A929" s="2">
        <v>2130705</v>
      </c>
      <c r="B929" s="2" t="s">
        <v>520</v>
      </c>
      <c r="C929" s="2">
        <f t="shared" si="115"/>
        <v>4986</v>
      </c>
      <c r="D929" s="2">
        <v>3809</v>
      </c>
      <c r="E929" s="2">
        <v>1177</v>
      </c>
    </row>
    <row r="930" ht="19.5" hidden="1" customHeight="1" outlineLevel="2" spans="1:5">
      <c r="A930" s="2">
        <v>2130706</v>
      </c>
      <c r="B930" s="2" t="s">
        <v>521</v>
      </c>
      <c r="C930" s="2">
        <f t="shared" si="115"/>
        <v>0</v>
      </c>
      <c r="D930" s="2"/>
      <c r="E930" s="2"/>
    </row>
    <row r="931" ht="19.5" hidden="1" customHeight="1" outlineLevel="2" spans="1:5">
      <c r="A931" s="2">
        <v>2130707</v>
      </c>
      <c r="B931" s="2" t="s">
        <v>522</v>
      </c>
      <c r="C931" s="2">
        <f t="shared" si="115"/>
        <v>0</v>
      </c>
      <c r="D931" s="2"/>
      <c r="E931" s="2"/>
    </row>
    <row r="932" ht="19.5" hidden="1" customHeight="1" outlineLevel="2" spans="1:5">
      <c r="A932" s="2">
        <v>2130799</v>
      </c>
      <c r="B932" s="2" t="s">
        <v>523</v>
      </c>
      <c r="C932" s="2">
        <f t="shared" si="115"/>
        <v>0</v>
      </c>
      <c r="D932" s="2"/>
      <c r="E932" s="2"/>
    </row>
    <row r="933" ht="19.5" hidden="1" customHeight="1" outlineLevel="1" collapsed="1" spans="1:5">
      <c r="A933" s="2">
        <v>21308</v>
      </c>
      <c r="B933" s="2" t="s">
        <v>524</v>
      </c>
      <c r="C933" s="2">
        <f t="shared" ref="C933:E933" si="116">SUM(C934:C938)</f>
        <v>200</v>
      </c>
      <c r="D933" s="2">
        <f t="shared" si="116"/>
        <v>0</v>
      </c>
      <c r="E933" s="2">
        <f t="shared" si="116"/>
        <v>200</v>
      </c>
    </row>
    <row r="934" ht="19.5" hidden="1" customHeight="1" outlineLevel="2" spans="1:5">
      <c r="A934" s="2">
        <v>2130801</v>
      </c>
      <c r="B934" s="2" t="s">
        <v>976</v>
      </c>
      <c r="C934" s="2">
        <f t="shared" ref="C934:C938" si="117">SUM(D934:E934)</f>
        <v>0</v>
      </c>
      <c r="D934" s="2"/>
      <c r="E934" s="2"/>
    </row>
    <row r="935" ht="19.5" hidden="1" customHeight="1" outlineLevel="2" spans="1:5">
      <c r="A935" s="2">
        <v>2130803</v>
      </c>
      <c r="B935" s="2" t="s">
        <v>525</v>
      </c>
      <c r="C935" s="2">
        <f t="shared" si="117"/>
        <v>200</v>
      </c>
      <c r="D935" s="2"/>
      <c r="E935" s="2">
        <v>200</v>
      </c>
    </row>
    <row r="936" ht="19.5" hidden="1" customHeight="1" outlineLevel="2" spans="1:5">
      <c r="A936" s="2">
        <v>2130804</v>
      </c>
      <c r="B936" s="2" t="s">
        <v>977</v>
      </c>
      <c r="C936" s="2">
        <f t="shared" si="117"/>
        <v>0</v>
      </c>
      <c r="D936" s="2"/>
      <c r="E936" s="2"/>
    </row>
    <row r="937" ht="19.5" hidden="1" customHeight="1" outlineLevel="2" spans="1:5">
      <c r="A937" s="2">
        <v>2130805</v>
      </c>
      <c r="B937" s="2" t="s">
        <v>978</v>
      </c>
      <c r="C937" s="2">
        <f t="shared" si="117"/>
        <v>0</v>
      </c>
      <c r="D937" s="2"/>
      <c r="E937" s="2"/>
    </row>
    <row r="938" ht="19.5" hidden="1" customHeight="1" outlineLevel="2" spans="1:5">
      <c r="A938" s="2">
        <v>2130899</v>
      </c>
      <c r="B938" s="2" t="s">
        <v>979</v>
      </c>
      <c r="C938" s="2">
        <f t="shared" si="117"/>
        <v>0</v>
      </c>
      <c r="D938" s="2"/>
      <c r="E938" s="2"/>
    </row>
    <row r="939" ht="19.5" hidden="1" customHeight="1" outlineLevel="1" collapsed="1" spans="1:5">
      <c r="A939" s="2">
        <v>21309</v>
      </c>
      <c r="B939" s="2" t="s">
        <v>526</v>
      </c>
      <c r="C939" s="2">
        <f t="shared" ref="C939:E939" si="118">SUM(C940:C941)</f>
        <v>0</v>
      </c>
      <c r="D939" s="2">
        <f t="shared" si="118"/>
        <v>0</v>
      </c>
      <c r="E939" s="2">
        <f t="shared" si="118"/>
        <v>0</v>
      </c>
    </row>
    <row r="940" ht="19.5" hidden="1" customHeight="1" outlineLevel="2" spans="1:5">
      <c r="A940" s="2">
        <v>2130901</v>
      </c>
      <c r="B940" s="2" t="s">
        <v>980</v>
      </c>
      <c r="C940" s="2">
        <f t="shared" ref="C940:C944" si="119">SUM(D940:E940)</f>
        <v>0</v>
      </c>
      <c r="D940" s="2"/>
      <c r="E940" s="2"/>
    </row>
    <row r="941" ht="19.5" hidden="1" customHeight="1" outlineLevel="2" spans="1:5">
      <c r="A941" s="2">
        <v>2130999</v>
      </c>
      <c r="B941" s="2" t="s">
        <v>527</v>
      </c>
      <c r="C941" s="2">
        <f t="shared" si="119"/>
        <v>0</v>
      </c>
      <c r="D941" s="2"/>
      <c r="E941" s="2"/>
    </row>
    <row r="942" ht="19.5" hidden="1" customHeight="1" outlineLevel="1" collapsed="1" spans="1:5">
      <c r="A942" s="2">
        <v>21399</v>
      </c>
      <c r="B942" s="2" t="s">
        <v>528</v>
      </c>
      <c r="C942" s="2">
        <f t="shared" ref="C942:E942" si="120">SUM(C943:C944)</f>
        <v>0</v>
      </c>
      <c r="D942" s="2">
        <f t="shared" si="120"/>
        <v>0</v>
      </c>
      <c r="E942" s="2">
        <f t="shared" si="120"/>
        <v>0</v>
      </c>
    </row>
    <row r="943" ht="19.5" hidden="1" customHeight="1" outlineLevel="2" spans="1:5">
      <c r="A943" s="2">
        <v>2139901</v>
      </c>
      <c r="B943" s="2" t="s">
        <v>981</v>
      </c>
      <c r="C943" s="2">
        <f t="shared" si="119"/>
        <v>0</v>
      </c>
      <c r="D943" s="2"/>
      <c r="E943" s="2"/>
    </row>
    <row r="944" ht="19.5" hidden="1" customHeight="1" outlineLevel="2" spans="1:5">
      <c r="A944" s="2">
        <v>2139999</v>
      </c>
      <c r="B944" s="2" t="s">
        <v>529</v>
      </c>
      <c r="C944" s="2">
        <f t="shared" si="119"/>
        <v>0</v>
      </c>
      <c r="D944" s="2"/>
      <c r="E944" s="2"/>
    </row>
    <row r="945" ht="19.5" customHeight="1" collapsed="1" spans="1:5">
      <c r="A945" s="2">
        <v>214</v>
      </c>
      <c r="B945" s="2" t="s">
        <v>530</v>
      </c>
      <c r="C945" s="2">
        <f t="shared" ref="C945:E945" si="121">C946+C968+C978+C988+C995+C1000</f>
        <v>578</v>
      </c>
      <c r="D945" s="2">
        <f t="shared" si="121"/>
        <v>476</v>
      </c>
      <c r="E945" s="2">
        <f t="shared" si="121"/>
        <v>102</v>
      </c>
    </row>
    <row r="946" ht="19.5" hidden="1" customHeight="1" outlineLevel="1" collapsed="1" spans="1:5">
      <c r="A946" s="2">
        <v>21401</v>
      </c>
      <c r="B946" s="2" t="s">
        <v>531</v>
      </c>
      <c r="C946" s="2">
        <f t="shared" ref="C946:E946" si="122">SUM(C947:C967)</f>
        <v>578</v>
      </c>
      <c r="D946" s="2">
        <f t="shared" si="122"/>
        <v>476</v>
      </c>
      <c r="E946" s="2">
        <f t="shared" si="122"/>
        <v>102</v>
      </c>
    </row>
    <row r="947" ht="19.5" hidden="1" customHeight="1" outlineLevel="2" spans="1:5">
      <c r="A947" s="2">
        <v>2140101</v>
      </c>
      <c r="B947" s="2" t="s">
        <v>159</v>
      </c>
      <c r="C947" s="2">
        <f t="shared" ref="C947:C967" si="123">SUM(D947:E947)</f>
        <v>89</v>
      </c>
      <c r="D947" s="2">
        <v>89</v>
      </c>
      <c r="E947" s="2"/>
    </row>
    <row r="948" ht="19.5" hidden="1" customHeight="1" outlineLevel="2" spans="1:5">
      <c r="A948" s="2">
        <v>2140102</v>
      </c>
      <c r="B948" s="2" t="s">
        <v>160</v>
      </c>
      <c r="C948" s="2">
        <f t="shared" si="123"/>
        <v>0</v>
      </c>
      <c r="D948" s="2"/>
      <c r="E948" s="2"/>
    </row>
    <row r="949" ht="19.5" hidden="1" customHeight="1" outlineLevel="2" spans="1:5">
      <c r="A949" s="2">
        <v>2140103</v>
      </c>
      <c r="B949" s="2" t="s">
        <v>170</v>
      </c>
      <c r="C949" s="2">
        <f t="shared" si="123"/>
        <v>0</v>
      </c>
      <c r="D949" s="2"/>
      <c r="E949" s="2"/>
    </row>
    <row r="950" ht="19.5" hidden="1" customHeight="1" outlineLevel="2" spans="1:5">
      <c r="A950" s="2">
        <v>2140104</v>
      </c>
      <c r="B950" s="2" t="s">
        <v>532</v>
      </c>
      <c r="C950" s="2">
        <f t="shared" si="123"/>
        <v>0</v>
      </c>
      <c r="D950" s="2"/>
      <c r="E950" s="2"/>
    </row>
    <row r="951" ht="19.5" hidden="1" customHeight="1" outlineLevel="2" spans="1:5">
      <c r="A951" s="2">
        <v>2140106</v>
      </c>
      <c r="B951" s="2" t="s">
        <v>533</v>
      </c>
      <c r="C951" s="2">
        <f t="shared" si="123"/>
        <v>253</v>
      </c>
      <c r="D951" s="2">
        <v>222</v>
      </c>
      <c r="E951" s="2">
        <v>31</v>
      </c>
    </row>
    <row r="952" ht="19.5" hidden="1" customHeight="1" outlineLevel="2" spans="1:5">
      <c r="A952" s="2">
        <v>2140109</v>
      </c>
      <c r="B952" s="2" t="s">
        <v>982</v>
      </c>
      <c r="C952" s="2">
        <f t="shared" si="123"/>
        <v>0</v>
      </c>
      <c r="D952" s="2"/>
      <c r="E952" s="2"/>
    </row>
    <row r="953" ht="19.5" hidden="1" customHeight="1" outlineLevel="2" spans="1:5">
      <c r="A953" s="2">
        <v>2140110</v>
      </c>
      <c r="B953" s="2" t="s">
        <v>534</v>
      </c>
      <c r="C953" s="2">
        <f t="shared" si="123"/>
        <v>0</v>
      </c>
      <c r="D953" s="2"/>
      <c r="E953" s="2"/>
    </row>
    <row r="954" ht="19.5" hidden="1" customHeight="1" outlineLevel="2" spans="1:5">
      <c r="A954" s="2">
        <v>2140111</v>
      </c>
      <c r="B954" s="2" t="s">
        <v>983</v>
      </c>
      <c r="C954" s="2">
        <f t="shared" si="123"/>
        <v>0</v>
      </c>
      <c r="D954" s="2"/>
      <c r="E954" s="2"/>
    </row>
    <row r="955" ht="19.5" hidden="1" customHeight="1" outlineLevel="2" spans="1:5">
      <c r="A955" s="2">
        <v>2140112</v>
      </c>
      <c r="B955" s="2" t="s">
        <v>535</v>
      </c>
      <c r="C955" s="2">
        <f t="shared" si="123"/>
        <v>138</v>
      </c>
      <c r="D955" s="2">
        <v>127</v>
      </c>
      <c r="E955" s="2">
        <v>11</v>
      </c>
    </row>
    <row r="956" ht="19.5" hidden="1" customHeight="1" outlineLevel="2" spans="1:5">
      <c r="A956" s="2">
        <v>2140114</v>
      </c>
      <c r="B956" s="2" t="s">
        <v>984</v>
      </c>
      <c r="C956" s="2">
        <f t="shared" si="123"/>
        <v>0</v>
      </c>
      <c r="D956" s="2"/>
      <c r="E956" s="2"/>
    </row>
    <row r="957" ht="19.5" hidden="1" customHeight="1" outlineLevel="2" spans="1:5">
      <c r="A957" s="2">
        <v>2140122</v>
      </c>
      <c r="B957" s="2" t="s">
        <v>985</v>
      </c>
      <c r="C957" s="2">
        <f t="shared" si="123"/>
        <v>0</v>
      </c>
      <c r="D957" s="2"/>
      <c r="E957" s="2"/>
    </row>
    <row r="958" ht="19.5" hidden="1" customHeight="1" outlineLevel="2" spans="1:5">
      <c r="A958" s="2">
        <v>2140123</v>
      </c>
      <c r="B958" s="2" t="s">
        <v>986</v>
      </c>
      <c r="C958" s="2">
        <f t="shared" si="123"/>
        <v>0</v>
      </c>
      <c r="D958" s="2"/>
      <c r="E958" s="2"/>
    </row>
    <row r="959" ht="19.5" hidden="1" customHeight="1" outlineLevel="2" spans="1:5">
      <c r="A959" s="2">
        <v>2140127</v>
      </c>
      <c r="B959" s="2" t="s">
        <v>987</v>
      </c>
      <c r="C959" s="2">
        <f t="shared" si="123"/>
        <v>0</v>
      </c>
      <c r="D959" s="2"/>
      <c r="E959" s="2"/>
    </row>
    <row r="960" ht="19.5" hidden="1" customHeight="1" outlineLevel="2" spans="1:5">
      <c r="A960" s="2">
        <v>2140128</v>
      </c>
      <c r="B960" s="2" t="s">
        <v>988</v>
      </c>
      <c r="C960" s="2">
        <f t="shared" si="123"/>
        <v>0</v>
      </c>
      <c r="D960" s="2"/>
      <c r="E960" s="2"/>
    </row>
    <row r="961" ht="19.5" hidden="1" customHeight="1" outlineLevel="2" spans="1:5">
      <c r="A961" s="2">
        <v>2140129</v>
      </c>
      <c r="B961" s="2" t="s">
        <v>989</v>
      </c>
      <c r="C961" s="2">
        <f t="shared" si="123"/>
        <v>0</v>
      </c>
      <c r="D961" s="2"/>
      <c r="E961" s="2"/>
    </row>
    <row r="962" ht="19.5" hidden="1" customHeight="1" outlineLevel="2" spans="1:5">
      <c r="A962" s="2">
        <v>2140130</v>
      </c>
      <c r="B962" s="2" t="s">
        <v>990</v>
      </c>
      <c r="C962" s="2">
        <f t="shared" si="123"/>
        <v>0</v>
      </c>
      <c r="D962" s="2"/>
      <c r="E962" s="2"/>
    </row>
    <row r="963" ht="19.5" hidden="1" customHeight="1" outlineLevel="2" spans="1:5">
      <c r="A963" s="2">
        <v>2140131</v>
      </c>
      <c r="B963" s="2" t="s">
        <v>991</v>
      </c>
      <c r="C963" s="2">
        <f t="shared" si="123"/>
        <v>0</v>
      </c>
      <c r="D963" s="2"/>
      <c r="E963" s="2"/>
    </row>
    <row r="964" ht="19.5" hidden="1" customHeight="1" outlineLevel="2" spans="1:5">
      <c r="A964" s="2">
        <v>2140133</v>
      </c>
      <c r="B964" s="2" t="s">
        <v>992</v>
      </c>
      <c r="C964" s="2">
        <f t="shared" si="123"/>
        <v>0</v>
      </c>
      <c r="D964" s="2"/>
      <c r="E964" s="2"/>
    </row>
    <row r="965" ht="19.5" hidden="1" customHeight="1" outlineLevel="2" spans="1:5">
      <c r="A965" s="2">
        <v>2140136</v>
      </c>
      <c r="B965" s="2" t="s">
        <v>993</v>
      </c>
      <c r="C965" s="2">
        <f t="shared" si="123"/>
        <v>0</v>
      </c>
      <c r="D965" s="2"/>
      <c r="E965" s="2"/>
    </row>
    <row r="966" ht="19.5" hidden="1" customHeight="1" outlineLevel="2" spans="1:5">
      <c r="A966" s="2">
        <v>2140138</v>
      </c>
      <c r="B966" s="2" t="s">
        <v>994</v>
      </c>
      <c r="C966" s="2">
        <f t="shared" si="123"/>
        <v>0</v>
      </c>
      <c r="D966" s="2"/>
      <c r="E966" s="2"/>
    </row>
    <row r="967" ht="19.5" hidden="1" customHeight="1" outlineLevel="2" spans="1:5">
      <c r="A967" s="2">
        <v>2140199</v>
      </c>
      <c r="B967" s="2" t="s">
        <v>536</v>
      </c>
      <c r="C967" s="2">
        <f t="shared" si="123"/>
        <v>98</v>
      </c>
      <c r="D967" s="2">
        <v>38</v>
      </c>
      <c r="E967" s="2">
        <v>60</v>
      </c>
    </row>
    <row r="968" ht="19.5" hidden="1" customHeight="1" outlineLevel="1" collapsed="1" spans="1:5">
      <c r="A968" s="2">
        <v>21402</v>
      </c>
      <c r="B968" s="2" t="s">
        <v>995</v>
      </c>
      <c r="C968" s="2">
        <f t="shared" ref="C968:E968" si="124">SUM(C969:C977)</f>
        <v>0</v>
      </c>
      <c r="D968" s="2">
        <f t="shared" si="124"/>
        <v>0</v>
      </c>
      <c r="E968" s="2">
        <f t="shared" si="124"/>
        <v>0</v>
      </c>
    </row>
    <row r="969" ht="19.5" hidden="1" customHeight="1" outlineLevel="2" spans="1:5">
      <c r="A969" s="2">
        <v>2140201</v>
      </c>
      <c r="B969" s="2" t="s">
        <v>159</v>
      </c>
      <c r="C969" s="2">
        <f t="shared" ref="C969:C977" si="125">SUM(D969:E969)</f>
        <v>0</v>
      </c>
      <c r="D969" s="2"/>
      <c r="E969" s="2"/>
    </row>
    <row r="970" ht="19.5" hidden="1" customHeight="1" outlineLevel="2" spans="1:5">
      <c r="A970" s="2">
        <v>2140202</v>
      </c>
      <c r="B970" s="2" t="s">
        <v>160</v>
      </c>
      <c r="C970" s="2">
        <f t="shared" si="125"/>
        <v>0</v>
      </c>
      <c r="D970" s="2"/>
      <c r="E970" s="2"/>
    </row>
    <row r="971" ht="19.5" hidden="1" customHeight="1" outlineLevel="2" spans="1:5">
      <c r="A971" s="2">
        <v>2140203</v>
      </c>
      <c r="B971" s="2" t="s">
        <v>170</v>
      </c>
      <c r="C971" s="2">
        <f t="shared" si="125"/>
        <v>0</v>
      </c>
      <c r="D971" s="2"/>
      <c r="E971" s="2"/>
    </row>
    <row r="972" ht="19.5" hidden="1" customHeight="1" outlineLevel="2" spans="1:5">
      <c r="A972" s="2">
        <v>2140204</v>
      </c>
      <c r="B972" s="2" t="s">
        <v>996</v>
      </c>
      <c r="C972" s="2">
        <f t="shared" si="125"/>
        <v>0</v>
      </c>
      <c r="D972" s="2"/>
      <c r="E972" s="2"/>
    </row>
    <row r="973" ht="19.5" hidden="1" customHeight="1" outlineLevel="2" spans="1:5">
      <c r="A973" s="2">
        <v>2140205</v>
      </c>
      <c r="B973" s="2" t="s">
        <v>997</v>
      </c>
      <c r="C973" s="2">
        <f t="shared" si="125"/>
        <v>0</v>
      </c>
      <c r="D973" s="2"/>
      <c r="E973" s="2"/>
    </row>
    <row r="974" ht="19.5" hidden="1" customHeight="1" outlineLevel="2" spans="1:5">
      <c r="A974" s="2">
        <v>2140206</v>
      </c>
      <c r="B974" s="2" t="s">
        <v>998</v>
      </c>
      <c r="C974" s="2">
        <f t="shared" si="125"/>
        <v>0</v>
      </c>
      <c r="D974" s="2"/>
      <c r="E974" s="2"/>
    </row>
    <row r="975" ht="19.5" hidden="1" customHeight="1" outlineLevel="2" spans="1:5">
      <c r="A975" s="2">
        <v>2140207</v>
      </c>
      <c r="B975" s="2" t="s">
        <v>999</v>
      </c>
      <c r="C975" s="2">
        <f t="shared" si="125"/>
        <v>0</v>
      </c>
      <c r="D975" s="2"/>
      <c r="E975" s="2"/>
    </row>
    <row r="976" ht="19.5" hidden="1" customHeight="1" outlineLevel="2" spans="1:5">
      <c r="A976" s="2">
        <v>2140208</v>
      </c>
      <c r="B976" s="2" t="s">
        <v>1000</v>
      </c>
      <c r="C976" s="2">
        <f t="shared" si="125"/>
        <v>0</v>
      </c>
      <c r="D976" s="2"/>
      <c r="E976" s="2"/>
    </row>
    <row r="977" ht="19.5" hidden="1" customHeight="1" outlineLevel="2" spans="1:5">
      <c r="A977" s="2">
        <v>2140299</v>
      </c>
      <c r="B977" s="2" t="s">
        <v>1001</v>
      </c>
      <c r="C977" s="2">
        <f t="shared" si="125"/>
        <v>0</v>
      </c>
      <c r="D977" s="2"/>
      <c r="E977" s="2"/>
    </row>
    <row r="978" ht="19.5" hidden="1" customHeight="1" outlineLevel="1" collapsed="1" spans="1:5">
      <c r="A978" s="2">
        <v>21403</v>
      </c>
      <c r="B978" s="2" t="s">
        <v>1002</v>
      </c>
      <c r="C978" s="2">
        <f t="shared" ref="C978:E978" si="126">SUM(C979:C987)</f>
        <v>0</v>
      </c>
      <c r="D978" s="2">
        <f t="shared" si="126"/>
        <v>0</v>
      </c>
      <c r="E978" s="2">
        <f t="shared" si="126"/>
        <v>0</v>
      </c>
    </row>
    <row r="979" ht="19.5" hidden="1" customHeight="1" outlineLevel="2" spans="1:5">
      <c r="A979" s="2">
        <v>2140301</v>
      </c>
      <c r="B979" s="2" t="s">
        <v>159</v>
      </c>
      <c r="C979" s="2">
        <f t="shared" ref="C979:C987" si="127">SUM(D979:E979)</f>
        <v>0</v>
      </c>
      <c r="D979" s="2"/>
      <c r="E979" s="2"/>
    </row>
    <row r="980" ht="19.5" hidden="1" customHeight="1" outlineLevel="2" spans="1:5">
      <c r="A980" s="2">
        <v>2140302</v>
      </c>
      <c r="B980" s="2" t="s">
        <v>160</v>
      </c>
      <c r="C980" s="2">
        <f t="shared" si="127"/>
        <v>0</v>
      </c>
      <c r="D980" s="2"/>
      <c r="E980" s="2"/>
    </row>
    <row r="981" ht="19.5" hidden="1" customHeight="1" outlineLevel="2" spans="1:5">
      <c r="A981" s="2">
        <v>2140303</v>
      </c>
      <c r="B981" s="2" t="s">
        <v>170</v>
      </c>
      <c r="C981" s="2">
        <f t="shared" si="127"/>
        <v>0</v>
      </c>
      <c r="D981" s="2"/>
      <c r="E981" s="2"/>
    </row>
    <row r="982" ht="19.5" hidden="1" customHeight="1" outlineLevel="2" spans="1:5">
      <c r="A982" s="2">
        <v>2140304</v>
      </c>
      <c r="B982" s="2" t="s">
        <v>1003</v>
      </c>
      <c r="C982" s="2">
        <f t="shared" si="127"/>
        <v>0</v>
      </c>
      <c r="D982" s="2"/>
      <c r="E982" s="2"/>
    </row>
    <row r="983" ht="19.5" hidden="1" customHeight="1" outlineLevel="2" spans="1:5">
      <c r="A983" s="2">
        <v>2140305</v>
      </c>
      <c r="B983" s="2" t="s">
        <v>1004</v>
      </c>
      <c r="C983" s="2">
        <f t="shared" si="127"/>
        <v>0</v>
      </c>
      <c r="D983" s="2"/>
      <c r="E983" s="2"/>
    </row>
    <row r="984" ht="19.5" hidden="1" customHeight="1" outlineLevel="2" spans="1:5">
      <c r="A984" s="2">
        <v>2140306</v>
      </c>
      <c r="B984" s="2" t="s">
        <v>1005</v>
      </c>
      <c r="C984" s="2">
        <f t="shared" si="127"/>
        <v>0</v>
      </c>
      <c r="D984" s="2"/>
      <c r="E984" s="2"/>
    </row>
    <row r="985" ht="19.5" hidden="1" customHeight="1" outlineLevel="2" spans="1:5">
      <c r="A985" s="2">
        <v>2140307</v>
      </c>
      <c r="B985" s="2" t="s">
        <v>1006</v>
      </c>
      <c r="C985" s="2">
        <f t="shared" si="127"/>
        <v>0</v>
      </c>
      <c r="D985" s="2"/>
      <c r="E985" s="2"/>
    </row>
    <row r="986" ht="19.5" hidden="1" customHeight="1" outlineLevel="2" spans="1:5">
      <c r="A986" s="2">
        <v>2140308</v>
      </c>
      <c r="B986" s="2" t="s">
        <v>1007</v>
      </c>
      <c r="C986" s="2">
        <f t="shared" si="127"/>
        <v>0</v>
      </c>
      <c r="D986" s="2"/>
      <c r="E986" s="2"/>
    </row>
    <row r="987" ht="19.5" hidden="1" customHeight="1" outlineLevel="2" spans="1:5">
      <c r="A987" s="2">
        <v>2140399</v>
      </c>
      <c r="B987" s="2" t="s">
        <v>1008</v>
      </c>
      <c r="C987" s="2">
        <f t="shared" si="127"/>
        <v>0</v>
      </c>
      <c r="D987" s="2"/>
      <c r="E987" s="2"/>
    </row>
    <row r="988" ht="19.5" hidden="1" customHeight="1" outlineLevel="1" collapsed="1" spans="1:5">
      <c r="A988" s="2">
        <v>21405</v>
      </c>
      <c r="B988" s="2" t="s">
        <v>1009</v>
      </c>
      <c r="C988" s="2">
        <f t="shared" ref="C988:E988" si="128">SUM(C989:C994)</f>
        <v>0</v>
      </c>
      <c r="D988" s="2">
        <f t="shared" si="128"/>
        <v>0</v>
      </c>
      <c r="E988" s="2">
        <f t="shared" si="128"/>
        <v>0</v>
      </c>
    </row>
    <row r="989" ht="19.5" hidden="1" customHeight="1" outlineLevel="2" spans="1:5">
      <c r="A989" s="2">
        <v>2140501</v>
      </c>
      <c r="B989" s="2" t="s">
        <v>159</v>
      </c>
      <c r="C989" s="2">
        <f t="shared" ref="C989:C994" si="129">SUM(D989:E989)</f>
        <v>0</v>
      </c>
      <c r="D989" s="2"/>
      <c r="E989" s="2"/>
    </row>
    <row r="990" ht="19.5" hidden="1" customHeight="1" outlineLevel="2" spans="1:5">
      <c r="A990" s="2">
        <v>2140502</v>
      </c>
      <c r="B990" s="2" t="s">
        <v>160</v>
      </c>
      <c r="C990" s="2">
        <f t="shared" si="129"/>
        <v>0</v>
      </c>
      <c r="D990" s="2"/>
      <c r="E990" s="2"/>
    </row>
    <row r="991" ht="19.5" hidden="1" customHeight="1" outlineLevel="2" spans="1:5">
      <c r="A991" s="2">
        <v>2140503</v>
      </c>
      <c r="B991" s="2" t="s">
        <v>170</v>
      </c>
      <c r="C991" s="2">
        <f t="shared" si="129"/>
        <v>0</v>
      </c>
      <c r="D991" s="2"/>
      <c r="E991" s="2"/>
    </row>
    <row r="992" ht="19.5" hidden="1" customHeight="1" outlineLevel="2" spans="1:5">
      <c r="A992" s="2">
        <v>2140504</v>
      </c>
      <c r="B992" s="2" t="s">
        <v>1010</v>
      </c>
      <c r="C992" s="2">
        <f t="shared" si="129"/>
        <v>0</v>
      </c>
      <c r="D992" s="2"/>
      <c r="E992" s="2"/>
    </row>
    <row r="993" ht="19.5" hidden="1" customHeight="1" outlineLevel="2" spans="1:5">
      <c r="A993" s="2">
        <v>2140503</v>
      </c>
      <c r="B993" s="2" t="s">
        <v>1011</v>
      </c>
      <c r="C993" s="2">
        <f t="shared" si="129"/>
        <v>0</v>
      </c>
      <c r="D993" s="2"/>
      <c r="E993" s="2"/>
    </row>
    <row r="994" ht="19.5" hidden="1" customHeight="1" outlineLevel="2" spans="1:5">
      <c r="A994" s="2">
        <v>2140504</v>
      </c>
      <c r="B994" s="2" t="s">
        <v>1012</v>
      </c>
      <c r="C994" s="2">
        <f t="shared" si="129"/>
        <v>0</v>
      </c>
      <c r="D994" s="2"/>
      <c r="E994" s="2"/>
    </row>
    <row r="995" ht="19.5" hidden="1" customHeight="1" outlineLevel="1" collapsed="1" spans="1:5">
      <c r="A995" s="2">
        <v>21406</v>
      </c>
      <c r="B995" s="2" t="s">
        <v>537</v>
      </c>
      <c r="C995" s="2">
        <f t="shared" ref="C995:E995" si="130">SUM(C996:C999)</f>
        <v>0</v>
      </c>
      <c r="D995" s="2">
        <f t="shared" si="130"/>
        <v>0</v>
      </c>
      <c r="E995" s="2">
        <f t="shared" si="130"/>
        <v>0</v>
      </c>
    </row>
    <row r="996" ht="19.5" hidden="1" customHeight="1" outlineLevel="2" spans="1:5">
      <c r="A996" s="2">
        <v>2140601</v>
      </c>
      <c r="B996" s="2" t="s">
        <v>538</v>
      </c>
      <c r="C996" s="2">
        <f t="shared" ref="C996:C999" si="131">SUM(D996:E996)</f>
        <v>0</v>
      </c>
      <c r="D996" s="2"/>
      <c r="E996" s="2"/>
    </row>
    <row r="997" ht="19.5" hidden="1" customHeight="1" outlineLevel="2" spans="1:5">
      <c r="A997" s="2">
        <v>2140602</v>
      </c>
      <c r="B997" s="2" t="s">
        <v>539</v>
      </c>
      <c r="C997" s="2">
        <f t="shared" si="131"/>
        <v>0</v>
      </c>
      <c r="D997" s="2"/>
      <c r="E997" s="2"/>
    </row>
    <row r="998" ht="19.5" hidden="1" customHeight="1" outlineLevel="2" spans="1:5">
      <c r="A998" s="2">
        <v>2140603</v>
      </c>
      <c r="B998" s="2" t="s">
        <v>540</v>
      </c>
      <c r="C998" s="2">
        <f t="shared" si="131"/>
        <v>0</v>
      </c>
      <c r="D998" s="2"/>
      <c r="E998" s="2"/>
    </row>
    <row r="999" ht="19.5" hidden="1" customHeight="1" outlineLevel="2" spans="1:5">
      <c r="A999" s="2">
        <v>2140699</v>
      </c>
      <c r="B999" s="2" t="s">
        <v>541</v>
      </c>
      <c r="C999" s="2">
        <f t="shared" si="131"/>
        <v>0</v>
      </c>
      <c r="D999" s="2"/>
      <c r="E999" s="2"/>
    </row>
    <row r="1000" ht="19.5" hidden="1" customHeight="1" outlineLevel="1" collapsed="1" spans="1:5">
      <c r="A1000" s="2">
        <v>21499</v>
      </c>
      <c r="B1000" s="2" t="s">
        <v>542</v>
      </c>
      <c r="C1000" s="2">
        <f t="shared" ref="C1000:E1000" si="132">SUM(C1001:C1002)</f>
        <v>0</v>
      </c>
      <c r="D1000" s="2">
        <f t="shared" si="132"/>
        <v>0</v>
      </c>
      <c r="E1000" s="2">
        <f t="shared" si="132"/>
        <v>0</v>
      </c>
    </row>
    <row r="1001" ht="19.5" hidden="1" customHeight="1" outlineLevel="2" spans="1:5">
      <c r="A1001" s="2">
        <v>2149901</v>
      </c>
      <c r="B1001" s="2" t="s">
        <v>543</v>
      </c>
      <c r="C1001" s="2">
        <f>SUM(D1001:E1001)</f>
        <v>0</v>
      </c>
      <c r="D1001" s="2"/>
      <c r="E1001" s="2"/>
    </row>
    <row r="1002" ht="19.5" hidden="1" customHeight="1" outlineLevel="2" spans="1:5">
      <c r="A1002" s="2">
        <v>2149999</v>
      </c>
      <c r="B1002" s="2" t="s">
        <v>544</v>
      </c>
      <c r="C1002" s="2">
        <f>SUM(D1002:E1002)</f>
        <v>0</v>
      </c>
      <c r="D1002" s="2"/>
      <c r="E1002" s="2"/>
    </row>
    <row r="1003" ht="21" customHeight="1" collapsed="1" spans="1:5">
      <c r="A1003" s="2">
        <v>215</v>
      </c>
      <c r="B1003" s="2" t="s">
        <v>545</v>
      </c>
      <c r="C1003" s="2">
        <f t="shared" ref="C1003:E1003" si="133">SUM(C1004,C1014,C1030,C1035,C1046,C1053,C1061)</f>
        <v>786</v>
      </c>
      <c r="D1003" s="2">
        <f t="shared" si="133"/>
        <v>506</v>
      </c>
      <c r="E1003" s="2">
        <f t="shared" si="133"/>
        <v>280</v>
      </c>
    </row>
    <row r="1004" ht="19.5" hidden="1" customHeight="1" outlineLevel="1" collapsed="1" spans="1:5">
      <c r="A1004" s="2">
        <v>21501</v>
      </c>
      <c r="B1004" s="2" t="s">
        <v>546</v>
      </c>
      <c r="C1004" s="2">
        <f t="shared" ref="C1004:E1004" si="134">SUM(C1005:C1013)</f>
        <v>0</v>
      </c>
      <c r="D1004" s="2">
        <f t="shared" si="134"/>
        <v>0</v>
      </c>
      <c r="E1004" s="2">
        <f t="shared" si="134"/>
        <v>0</v>
      </c>
    </row>
    <row r="1005" ht="19.5" hidden="1" customHeight="1" outlineLevel="2" spans="1:5">
      <c r="A1005" s="2">
        <v>2150101</v>
      </c>
      <c r="B1005" s="2" t="s">
        <v>159</v>
      </c>
      <c r="C1005" s="2">
        <f t="shared" ref="C1005:C1013" si="135">SUM(D1005:E1005)</f>
        <v>0</v>
      </c>
      <c r="D1005" s="2"/>
      <c r="E1005" s="2"/>
    </row>
    <row r="1006" ht="19.5" hidden="1" customHeight="1" outlineLevel="2" spans="1:5">
      <c r="A1006" s="2">
        <v>2150102</v>
      </c>
      <c r="B1006" s="2" t="s">
        <v>160</v>
      </c>
      <c r="C1006" s="2">
        <f t="shared" si="135"/>
        <v>0</v>
      </c>
      <c r="D1006" s="2"/>
      <c r="E1006" s="2"/>
    </row>
    <row r="1007" ht="19.5" hidden="1" customHeight="1" outlineLevel="2" spans="1:5">
      <c r="A1007" s="2">
        <v>2150103</v>
      </c>
      <c r="B1007" s="2" t="s">
        <v>170</v>
      </c>
      <c r="C1007" s="2">
        <f t="shared" si="135"/>
        <v>0</v>
      </c>
      <c r="D1007" s="2"/>
      <c r="E1007" s="2"/>
    </row>
    <row r="1008" ht="19.5" hidden="1" customHeight="1" outlineLevel="2" spans="1:5">
      <c r="A1008" s="2">
        <v>2150104</v>
      </c>
      <c r="B1008" s="2" t="s">
        <v>1013</v>
      </c>
      <c r="C1008" s="2">
        <f t="shared" si="135"/>
        <v>0</v>
      </c>
      <c r="D1008" s="2"/>
      <c r="E1008" s="2"/>
    </row>
    <row r="1009" ht="19.5" hidden="1" customHeight="1" outlineLevel="2" spans="1:5">
      <c r="A1009" s="2">
        <v>2150105</v>
      </c>
      <c r="B1009" s="2" t="s">
        <v>1014</v>
      </c>
      <c r="C1009" s="2">
        <f t="shared" si="135"/>
        <v>0</v>
      </c>
      <c r="D1009" s="2"/>
      <c r="E1009" s="2"/>
    </row>
    <row r="1010" ht="19.5" hidden="1" customHeight="1" outlineLevel="2" spans="1:5">
      <c r="A1010" s="2">
        <v>2150106</v>
      </c>
      <c r="B1010" s="2" t="s">
        <v>1015</v>
      </c>
      <c r="C1010" s="2">
        <f t="shared" si="135"/>
        <v>0</v>
      </c>
      <c r="D1010" s="2"/>
      <c r="E1010" s="2"/>
    </row>
    <row r="1011" ht="19.5" hidden="1" customHeight="1" outlineLevel="2" spans="1:5">
      <c r="A1011" s="2">
        <v>2150107</v>
      </c>
      <c r="B1011" s="2" t="s">
        <v>1016</v>
      </c>
      <c r="C1011" s="2">
        <f t="shared" si="135"/>
        <v>0</v>
      </c>
      <c r="D1011" s="2"/>
      <c r="E1011" s="2"/>
    </row>
    <row r="1012" ht="19.5" hidden="1" customHeight="1" outlineLevel="2" spans="1:5">
      <c r="A1012" s="2">
        <v>2150108</v>
      </c>
      <c r="B1012" s="2" t="s">
        <v>1017</v>
      </c>
      <c r="C1012" s="2">
        <f t="shared" si="135"/>
        <v>0</v>
      </c>
      <c r="D1012" s="2"/>
      <c r="E1012" s="2"/>
    </row>
    <row r="1013" ht="19.5" hidden="1" customHeight="1" outlineLevel="2" spans="1:5">
      <c r="A1013" s="2">
        <v>2150199</v>
      </c>
      <c r="B1013" s="2" t="s">
        <v>1018</v>
      </c>
      <c r="C1013" s="2">
        <f t="shared" si="135"/>
        <v>0</v>
      </c>
      <c r="D1013" s="2"/>
      <c r="E1013" s="2"/>
    </row>
    <row r="1014" ht="19.5" hidden="1" customHeight="1" outlineLevel="1" collapsed="1" spans="1:5">
      <c r="A1014" s="2">
        <v>21502</v>
      </c>
      <c r="B1014" s="2" t="s">
        <v>1019</v>
      </c>
      <c r="C1014" s="2">
        <f t="shared" ref="C1014:E1014" si="136">SUM(C1015:C1029)</f>
        <v>0</v>
      </c>
      <c r="D1014" s="2">
        <f t="shared" si="136"/>
        <v>0</v>
      </c>
      <c r="E1014" s="2">
        <f t="shared" si="136"/>
        <v>0</v>
      </c>
    </row>
    <row r="1015" ht="19.5" hidden="1" customHeight="1" outlineLevel="2" spans="1:5">
      <c r="A1015" s="2">
        <v>2150201</v>
      </c>
      <c r="B1015" s="2" t="s">
        <v>159</v>
      </c>
      <c r="C1015" s="2">
        <f t="shared" ref="C1015:C1029" si="137">SUM(D1015:E1015)</f>
        <v>0</v>
      </c>
      <c r="D1015" s="2"/>
      <c r="E1015" s="2"/>
    </row>
    <row r="1016" ht="19.5" hidden="1" customHeight="1" outlineLevel="2" spans="1:5">
      <c r="A1016" s="2">
        <v>2150202</v>
      </c>
      <c r="B1016" s="2" t="s">
        <v>160</v>
      </c>
      <c r="C1016" s="2">
        <f t="shared" si="137"/>
        <v>0</v>
      </c>
      <c r="D1016" s="2"/>
      <c r="E1016" s="2"/>
    </row>
    <row r="1017" ht="19.5" hidden="1" customHeight="1" outlineLevel="2" spans="1:5">
      <c r="A1017" s="2">
        <v>2150203</v>
      </c>
      <c r="B1017" s="2" t="s">
        <v>170</v>
      </c>
      <c r="C1017" s="2">
        <f t="shared" si="137"/>
        <v>0</v>
      </c>
      <c r="D1017" s="2"/>
      <c r="E1017" s="2"/>
    </row>
    <row r="1018" ht="19.5" hidden="1" customHeight="1" outlineLevel="2" spans="1:5">
      <c r="A1018" s="2">
        <v>2150204</v>
      </c>
      <c r="B1018" s="2" t="s">
        <v>1020</v>
      </c>
      <c r="C1018" s="2">
        <f t="shared" si="137"/>
        <v>0</v>
      </c>
      <c r="D1018" s="2"/>
      <c r="E1018" s="2"/>
    </row>
    <row r="1019" ht="19.5" hidden="1" customHeight="1" outlineLevel="2" spans="1:5">
      <c r="A1019" s="2">
        <v>2150205</v>
      </c>
      <c r="B1019" s="2" t="s">
        <v>1021</v>
      </c>
      <c r="C1019" s="2">
        <f t="shared" si="137"/>
        <v>0</v>
      </c>
      <c r="D1019" s="2"/>
      <c r="E1019" s="2"/>
    </row>
    <row r="1020" ht="19.5" hidden="1" customHeight="1" outlineLevel="2" spans="1:5">
      <c r="A1020" s="2">
        <v>2150206</v>
      </c>
      <c r="B1020" s="2" t="s">
        <v>1022</v>
      </c>
      <c r="C1020" s="2">
        <f t="shared" si="137"/>
        <v>0</v>
      </c>
      <c r="D1020" s="2"/>
      <c r="E1020" s="2"/>
    </row>
    <row r="1021" ht="19.5" hidden="1" customHeight="1" outlineLevel="2" spans="1:5">
      <c r="A1021" s="2">
        <v>2150207</v>
      </c>
      <c r="B1021" s="2" t="s">
        <v>1023</v>
      </c>
      <c r="C1021" s="2">
        <f t="shared" si="137"/>
        <v>0</v>
      </c>
      <c r="D1021" s="2"/>
      <c r="E1021" s="2"/>
    </row>
    <row r="1022" ht="19.5" hidden="1" customHeight="1" outlineLevel="2" spans="1:5">
      <c r="A1022" s="2">
        <v>2150208</v>
      </c>
      <c r="B1022" s="2" t="s">
        <v>1024</v>
      </c>
      <c r="C1022" s="2">
        <f t="shared" si="137"/>
        <v>0</v>
      </c>
      <c r="D1022" s="2"/>
      <c r="E1022" s="2"/>
    </row>
    <row r="1023" ht="19.5" hidden="1" customHeight="1" outlineLevel="2" spans="1:5">
      <c r="A1023" s="2">
        <v>2150209</v>
      </c>
      <c r="B1023" s="2" t="s">
        <v>1025</v>
      </c>
      <c r="C1023" s="2">
        <f t="shared" si="137"/>
        <v>0</v>
      </c>
      <c r="D1023" s="2"/>
      <c r="E1023" s="2"/>
    </row>
    <row r="1024" ht="19.5" hidden="1" customHeight="1" outlineLevel="2" spans="1:5">
      <c r="A1024" s="2">
        <v>2150210</v>
      </c>
      <c r="B1024" s="2" t="s">
        <v>1026</v>
      </c>
      <c r="C1024" s="2">
        <f t="shared" si="137"/>
        <v>0</v>
      </c>
      <c r="D1024" s="2"/>
      <c r="E1024" s="2"/>
    </row>
    <row r="1025" ht="19.5" hidden="1" customHeight="1" outlineLevel="2" spans="1:5">
      <c r="A1025" s="2">
        <v>2150212</v>
      </c>
      <c r="B1025" s="2" t="s">
        <v>1027</v>
      </c>
      <c r="C1025" s="2">
        <f t="shared" si="137"/>
        <v>0</v>
      </c>
      <c r="D1025" s="2"/>
      <c r="E1025" s="2"/>
    </row>
    <row r="1026" ht="19.5" hidden="1" customHeight="1" outlineLevel="2" spans="1:5">
      <c r="A1026" s="2">
        <v>2150213</v>
      </c>
      <c r="B1026" s="2" t="s">
        <v>1028</v>
      </c>
      <c r="C1026" s="2">
        <f t="shared" si="137"/>
        <v>0</v>
      </c>
      <c r="D1026" s="2"/>
      <c r="E1026" s="2"/>
    </row>
    <row r="1027" ht="19.5" hidden="1" customHeight="1" outlineLevel="2" spans="1:5">
      <c r="A1027" s="2">
        <v>2150214</v>
      </c>
      <c r="B1027" s="2" t="s">
        <v>1029</v>
      </c>
      <c r="C1027" s="2">
        <f t="shared" si="137"/>
        <v>0</v>
      </c>
      <c r="D1027" s="2"/>
      <c r="E1027" s="2"/>
    </row>
    <row r="1028" ht="19.5" hidden="1" customHeight="1" outlineLevel="2" spans="1:5">
      <c r="A1028" s="2">
        <v>2150215</v>
      </c>
      <c r="B1028" s="2" t="s">
        <v>1030</v>
      </c>
      <c r="C1028" s="2">
        <f t="shared" si="137"/>
        <v>0</v>
      </c>
      <c r="D1028" s="2"/>
      <c r="E1028" s="2"/>
    </row>
    <row r="1029" ht="19.5" hidden="1" customHeight="1" outlineLevel="2" spans="1:5">
      <c r="A1029" s="2">
        <v>2150299</v>
      </c>
      <c r="B1029" s="2" t="s">
        <v>1031</v>
      </c>
      <c r="C1029" s="2">
        <f t="shared" si="137"/>
        <v>0</v>
      </c>
      <c r="D1029" s="2"/>
      <c r="E1029" s="2"/>
    </row>
    <row r="1030" ht="19.5" hidden="1" customHeight="1" outlineLevel="1" collapsed="1" spans="1:5">
      <c r="A1030" s="2">
        <v>21503</v>
      </c>
      <c r="B1030" s="2" t="s">
        <v>1032</v>
      </c>
      <c r="C1030" s="2">
        <f t="shared" ref="C1030:E1030" si="138">SUM(C1031:C1034)</f>
        <v>0</v>
      </c>
      <c r="D1030" s="2">
        <f t="shared" si="138"/>
        <v>0</v>
      </c>
      <c r="E1030" s="2">
        <f t="shared" si="138"/>
        <v>0</v>
      </c>
    </row>
    <row r="1031" ht="19.5" hidden="1" customHeight="1" outlineLevel="2" spans="1:5">
      <c r="A1031" s="2">
        <v>2150301</v>
      </c>
      <c r="B1031" s="2" t="s">
        <v>159</v>
      </c>
      <c r="C1031" s="2">
        <f t="shared" ref="C1031:C1034" si="139">SUM(D1031:E1031)</f>
        <v>0</v>
      </c>
      <c r="D1031" s="2"/>
      <c r="E1031" s="2"/>
    </row>
    <row r="1032" ht="19.5" hidden="1" customHeight="1" outlineLevel="2" spans="1:5">
      <c r="A1032" s="2">
        <v>2150302</v>
      </c>
      <c r="B1032" s="2" t="s">
        <v>160</v>
      </c>
      <c r="C1032" s="2">
        <f t="shared" si="139"/>
        <v>0</v>
      </c>
      <c r="D1032" s="2"/>
      <c r="E1032" s="2"/>
    </row>
    <row r="1033" ht="19.5" hidden="1" customHeight="1" outlineLevel="2" spans="1:5">
      <c r="A1033" s="2">
        <v>2150303</v>
      </c>
      <c r="B1033" s="2" t="s">
        <v>170</v>
      </c>
      <c r="C1033" s="2">
        <f t="shared" si="139"/>
        <v>0</v>
      </c>
      <c r="D1033" s="2"/>
      <c r="E1033" s="2"/>
    </row>
    <row r="1034" ht="19.5" hidden="1" customHeight="1" outlineLevel="2" spans="1:5">
      <c r="A1034" s="2">
        <v>2150399</v>
      </c>
      <c r="B1034" s="2" t="s">
        <v>1033</v>
      </c>
      <c r="C1034" s="2">
        <f t="shared" si="139"/>
        <v>0</v>
      </c>
      <c r="D1034" s="2"/>
      <c r="E1034" s="2"/>
    </row>
    <row r="1035" ht="19.5" hidden="1" customHeight="1" outlineLevel="1" collapsed="1" spans="1:5">
      <c r="A1035" s="2">
        <v>21505</v>
      </c>
      <c r="B1035" s="2" t="s">
        <v>547</v>
      </c>
      <c r="C1035" s="2">
        <f t="shared" ref="C1035:E1035" si="140">SUM(C1036:C1045)</f>
        <v>586</v>
      </c>
      <c r="D1035" s="2">
        <f t="shared" si="140"/>
        <v>506</v>
      </c>
      <c r="E1035" s="2">
        <f t="shared" si="140"/>
        <v>80</v>
      </c>
    </row>
    <row r="1036" ht="19.5" hidden="1" customHeight="1" outlineLevel="2" spans="1:5">
      <c r="A1036" s="2">
        <v>2150501</v>
      </c>
      <c r="B1036" s="2" t="s">
        <v>159</v>
      </c>
      <c r="C1036" s="2">
        <f t="shared" ref="C1036:C1045" si="141">SUM(D1036:E1036)</f>
        <v>506</v>
      </c>
      <c r="D1036" s="2">
        <v>506</v>
      </c>
      <c r="E1036" s="2"/>
    </row>
    <row r="1037" ht="19.5" hidden="1" customHeight="1" outlineLevel="2" spans="1:5">
      <c r="A1037" s="2">
        <v>2150502</v>
      </c>
      <c r="B1037" s="2" t="s">
        <v>160</v>
      </c>
      <c r="C1037" s="2">
        <f t="shared" si="141"/>
        <v>80</v>
      </c>
      <c r="D1037" s="2"/>
      <c r="E1037" s="2">
        <v>80</v>
      </c>
    </row>
    <row r="1038" ht="19.5" hidden="1" customHeight="1" outlineLevel="2" spans="1:5">
      <c r="A1038" s="2">
        <v>2150503</v>
      </c>
      <c r="B1038" s="2" t="s">
        <v>170</v>
      </c>
      <c r="C1038" s="2">
        <f t="shared" si="141"/>
        <v>0</v>
      </c>
      <c r="D1038" s="2"/>
      <c r="E1038" s="2"/>
    </row>
    <row r="1039" ht="19.5" hidden="1" customHeight="1" outlineLevel="2" spans="1:5">
      <c r="A1039" s="2">
        <v>2150505</v>
      </c>
      <c r="B1039" s="2" t="s">
        <v>1034</v>
      </c>
      <c r="C1039" s="2">
        <f t="shared" si="141"/>
        <v>0</v>
      </c>
      <c r="D1039" s="2"/>
      <c r="E1039" s="2"/>
    </row>
    <row r="1040" ht="19.5" hidden="1" customHeight="1" outlineLevel="2" spans="1:5">
      <c r="A1040" s="2">
        <v>2150507</v>
      </c>
      <c r="B1040" s="2" t="s">
        <v>1035</v>
      </c>
      <c r="C1040" s="2">
        <f t="shared" si="141"/>
        <v>0</v>
      </c>
      <c r="D1040" s="2"/>
      <c r="E1040" s="2"/>
    </row>
    <row r="1041" ht="19.5" hidden="1" customHeight="1" outlineLevel="2" spans="1:5">
      <c r="A1041" s="2">
        <v>2150508</v>
      </c>
      <c r="B1041" s="2" t="s">
        <v>1036</v>
      </c>
      <c r="C1041" s="2">
        <f t="shared" si="141"/>
        <v>0</v>
      </c>
      <c r="D1041" s="2"/>
      <c r="E1041" s="2"/>
    </row>
    <row r="1042" ht="19.5" hidden="1" customHeight="1" outlineLevel="2" spans="1:5">
      <c r="A1042" s="2">
        <v>2150516</v>
      </c>
      <c r="B1042" s="2" t="s">
        <v>1037</v>
      </c>
      <c r="C1042" s="2">
        <f t="shared" si="141"/>
        <v>0</v>
      </c>
      <c r="D1042" s="2"/>
      <c r="E1042" s="2"/>
    </row>
    <row r="1043" ht="19.5" hidden="1" customHeight="1" outlineLevel="2" spans="1:5">
      <c r="A1043" s="2">
        <v>2150517</v>
      </c>
      <c r="B1043" s="2" t="s">
        <v>1038</v>
      </c>
      <c r="C1043" s="2">
        <f t="shared" si="141"/>
        <v>0</v>
      </c>
      <c r="D1043" s="2"/>
      <c r="E1043" s="2"/>
    </row>
    <row r="1044" ht="19.5" hidden="1" customHeight="1" outlineLevel="2" spans="1:5">
      <c r="A1044" s="2">
        <v>2150550</v>
      </c>
      <c r="B1044" s="2" t="s">
        <v>173</v>
      </c>
      <c r="C1044" s="2">
        <f t="shared" si="141"/>
        <v>0</v>
      </c>
      <c r="D1044" s="2"/>
      <c r="E1044" s="2"/>
    </row>
    <row r="1045" ht="19.5" hidden="1" customHeight="1" outlineLevel="2" spans="1:5">
      <c r="A1045" s="2">
        <v>2150599</v>
      </c>
      <c r="B1045" s="2" t="s">
        <v>1039</v>
      </c>
      <c r="C1045" s="2">
        <f t="shared" si="141"/>
        <v>0</v>
      </c>
      <c r="D1045" s="2"/>
      <c r="E1045" s="2"/>
    </row>
    <row r="1046" ht="19.5" hidden="1" customHeight="1" outlineLevel="1" collapsed="1" spans="1:5">
      <c r="A1046" s="2">
        <v>21507</v>
      </c>
      <c r="B1046" s="2" t="s">
        <v>1040</v>
      </c>
      <c r="C1046" s="2">
        <f t="shared" ref="C1046:E1046" si="142">SUM(C1047:C1052)</f>
        <v>0</v>
      </c>
      <c r="D1046" s="2">
        <f t="shared" si="142"/>
        <v>0</v>
      </c>
      <c r="E1046" s="2">
        <f t="shared" si="142"/>
        <v>0</v>
      </c>
    </row>
    <row r="1047" ht="19.5" hidden="1" customHeight="1" outlineLevel="2" spans="1:5">
      <c r="A1047" s="2">
        <v>2150701</v>
      </c>
      <c r="B1047" s="2" t="s">
        <v>159</v>
      </c>
      <c r="C1047" s="2">
        <f t="shared" ref="C1047:C1052" si="143">SUM(D1047:E1047)</f>
        <v>0</v>
      </c>
      <c r="D1047" s="2"/>
      <c r="E1047" s="2"/>
    </row>
    <row r="1048" ht="19.5" hidden="1" customHeight="1" outlineLevel="2" spans="1:5">
      <c r="A1048" s="2">
        <v>2150702</v>
      </c>
      <c r="B1048" s="2" t="s">
        <v>160</v>
      </c>
      <c r="C1048" s="2">
        <f t="shared" si="143"/>
        <v>0</v>
      </c>
      <c r="D1048" s="2"/>
      <c r="E1048" s="2"/>
    </row>
    <row r="1049" ht="19.5" hidden="1" customHeight="1" outlineLevel="2" spans="1:5">
      <c r="A1049" s="2">
        <v>2150703</v>
      </c>
      <c r="B1049" s="2" t="s">
        <v>170</v>
      </c>
      <c r="C1049" s="2">
        <f t="shared" si="143"/>
        <v>0</v>
      </c>
      <c r="D1049" s="2"/>
      <c r="E1049" s="2"/>
    </row>
    <row r="1050" ht="19.5" hidden="1" customHeight="1" outlineLevel="2" spans="1:5">
      <c r="A1050" s="2">
        <v>2150704</v>
      </c>
      <c r="B1050" s="2" t="s">
        <v>1041</v>
      </c>
      <c r="C1050" s="2">
        <f t="shared" si="143"/>
        <v>0</v>
      </c>
      <c r="D1050" s="2"/>
      <c r="E1050" s="2"/>
    </row>
    <row r="1051" ht="19.5" hidden="1" customHeight="1" outlineLevel="2" spans="1:5">
      <c r="A1051" s="2">
        <v>2150705</v>
      </c>
      <c r="B1051" s="2" t="s">
        <v>1042</v>
      </c>
      <c r="C1051" s="2">
        <f t="shared" si="143"/>
        <v>0</v>
      </c>
      <c r="D1051" s="2"/>
      <c r="E1051" s="2"/>
    </row>
    <row r="1052" ht="19.5" hidden="1" customHeight="1" outlineLevel="2" spans="1:5">
      <c r="A1052" s="2">
        <v>2150799</v>
      </c>
      <c r="B1052" s="2" t="s">
        <v>1043</v>
      </c>
      <c r="C1052" s="2">
        <f t="shared" si="143"/>
        <v>0</v>
      </c>
      <c r="D1052" s="2"/>
      <c r="E1052" s="2"/>
    </row>
    <row r="1053" ht="19.5" hidden="1" customHeight="1" outlineLevel="1" collapsed="1" spans="1:5">
      <c r="A1053" s="2">
        <v>21508</v>
      </c>
      <c r="B1053" s="2" t="s">
        <v>548</v>
      </c>
      <c r="C1053" s="2">
        <f t="shared" ref="C1053:E1053" si="144">SUM(C1054:C1060)</f>
        <v>0</v>
      </c>
      <c r="D1053" s="2">
        <f t="shared" si="144"/>
        <v>0</v>
      </c>
      <c r="E1053" s="2">
        <f t="shared" si="144"/>
        <v>0</v>
      </c>
    </row>
    <row r="1054" ht="19.5" hidden="1" customHeight="1" outlineLevel="2" spans="1:5">
      <c r="A1054" s="2">
        <v>2150801</v>
      </c>
      <c r="B1054" s="2" t="s">
        <v>159</v>
      </c>
      <c r="C1054" s="2">
        <f t="shared" ref="C1054:C1060" si="145">SUM(D1054:E1054)</f>
        <v>0</v>
      </c>
      <c r="D1054" s="2"/>
      <c r="E1054" s="2"/>
    </row>
    <row r="1055" ht="19.5" hidden="1" customHeight="1" outlineLevel="2" spans="1:5">
      <c r="A1055" s="2">
        <v>2150802</v>
      </c>
      <c r="B1055" s="2" t="s">
        <v>160</v>
      </c>
      <c r="C1055" s="2">
        <f t="shared" si="145"/>
        <v>0</v>
      </c>
      <c r="D1055" s="2"/>
      <c r="E1055" s="2"/>
    </row>
    <row r="1056" ht="19.5" hidden="1" customHeight="1" outlineLevel="2" spans="1:5">
      <c r="A1056" s="2">
        <v>2150803</v>
      </c>
      <c r="B1056" s="2" t="s">
        <v>170</v>
      </c>
      <c r="C1056" s="2">
        <f t="shared" si="145"/>
        <v>0</v>
      </c>
      <c r="D1056" s="2"/>
      <c r="E1056" s="2"/>
    </row>
    <row r="1057" ht="19.5" hidden="1" customHeight="1" outlineLevel="2" spans="1:5">
      <c r="A1057" s="2">
        <v>2150804</v>
      </c>
      <c r="B1057" s="2" t="s">
        <v>1044</v>
      </c>
      <c r="C1057" s="2">
        <f t="shared" si="145"/>
        <v>0</v>
      </c>
      <c r="D1057" s="2"/>
      <c r="E1057" s="2"/>
    </row>
    <row r="1058" ht="19.5" hidden="1" customHeight="1" outlineLevel="2" spans="1:5">
      <c r="A1058" s="2">
        <v>2150805</v>
      </c>
      <c r="B1058" s="2" t="s">
        <v>549</v>
      </c>
      <c r="C1058" s="2">
        <f t="shared" si="145"/>
        <v>0</v>
      </c>
      <c r="D1058" s="2"/>
      <c r="E1058" s="2"/>
    </row>
    <row r="1059" ht="19.5" hidden="1" customHeight="1" outlineLevel="2" spans="1:5">
      <c r="A1059" s="2">
        <v>2150806</v>
      </c>
      <c r="B1059" s="2" t="s">
        <v>1045</v>
      </c>
      <c r="C1059" s="2">
        <f t="shared" si="145"/>
        <v>0</v>
      </c>
      <c r="D1059" s="2"/>
      <c r="E1059" s="2"/>
    </row>
    <row r="1060" ht="19.5" hidden="1" customHeight="1" outlineLevel="2" spans="1:5">
      <c r="A1060" s="2">
        <v>2150899</v>
      </c>
      <c r="B1060" s="2" t="s">
        <v>550</v>
      </c>
      <c r="C1060" s="2">
        <f t="shared" si="145"/>
        <v>0</v>
      </c>
      <c r="D1060" s="2"/>
      <c r="E1060" s="2"/>
    </row>
    <row r="1061" ht="19.5" hidden="1" customHeight="1" outlineLevel="1" collapsed="1" spans="1:5">
      <c r="A1061" s="2">
        <v>21599</v>
      </c>
      <c r="B1061" s="2" t="s">
        <v>551</v>
      </c>
      <c r="C1061" s="2">
        <f t="shared" ref="C1061:E1061" si="146">SUM(C1062:C1066)</f>
        <v>200</v>
      </c>
      <c r="D1061" s="2">
        <f t="shared" si="146"/>
        <v>0</v>
      </c>
      <c r="E1061" s="2">
        <f t="shared" si="146"/>
        <v>200</v>
      </c>
    </row>
    <row r="1062" ht="19.5" hidden="1" customHeight="1" outlineLevel="2" spans="1:5">
      <c r="A1062" s="2">
        <v>2159901</v>
      </c>
      <c r="B1062" s="2" t="s">
        <v>1046</v>
      </c>
      <c r="C1062" s="2">
        <f t="shared" ref="C1062:C1066" si="147">SUM(D1062:E1062)</f>
        <v>0</v>
      </c>
      <c r="D1062" s="2"/>
      <c r="E1062" s="2"/>
    </row>
    <row r="1063" ht="19.5" hidden="1" customHeight="1" outlineLevel="2" spans="1:5">
      <c r="A1063" s="2">
        <v>2159904</v>
      </c>
      <c r="B1063" s="2" t="s">
        <v>1047</v>
      </c>
      <c r="C1063" s="2">
        <f t="shared" si="147"/>
        <v>0</v>
      </c>
      <c r="D1063" s="2"/>
      <c r="E1063" s="2"/>
    </row>
    <row r="1064" ht="19.5" hidden="1" customHeight="1" outlineLevel="2" spans="1:5">
      <c r="A1064" s="2">
        <v>2159905</v>
      </c>
      <c r="B1064" s="2" t="s">
        <v>1048</v>
      </c>
      <c r="C1064" s="2">
        <f t="shared" si="147"/>
        <v>0</v>
      </c>
      <c r="D1064" s="2"/>
      <c r="E1064" s="2"/>
    </row>
    <row r="1065" ht="19.5" hidden="1" customHeight="1" outlineLevel="2" spans="1:5">
      <c r="A1065" s="2">
        <v>2159906</v>
      </c>
      <c r="B1065" s="2" t="s">
        <v>1049</v>
      </c>
      <c r="C1065" s="2">
        <f t="shared" si="147"/>
        <v>0</v>
      </c>
      <c r="D1065" s="2"/>
      <c r="E1065" s="2"/>
    </row>
    <row r="1066" ht="19.5" hidden="1" customHeight="1" outlineLevel="2" spans="1:5">
      <c r="A1066" s="2">
        <v>2159999</v>
      </c>
      <c r="B1066" s="2" t="s">
        <v>552</v>
      </c>
      <c r="C1066" s="2">
        <f t="shared" si="147"/>
        <v>200</v>
      </c>
      <c r="D1066" s="2"/>
      <c r="E1066" s="2">
        <v>200</v>
      </c>
    </row>
    <row r="1067" ht="19.5" customHeight="1" collapsed="1" spans="1:5">
      <c r="A1067" s="2">
        <v>216</v>
      </c>
      <c r="B1067" s="2" t="s">
        <v>553</v>
      </c>
      <c r="C1067" s="2">
        <f t="shared" ref="C1067:E1067" si="148">SUM(C1068,C1078,C1084)</f>
        <v>152</v>
      </c>
      <c r="D1067" s="2">
        <f t="shared" si="148"/>
        <v>146</v>
      </c>
      <c r="E1067" s="2">
        <f t="shared" si="148"/>
        <v>6</v>
      </c>
    </row>
    <row r="1068" ht="19.5" hidden="1" customHeight="1" outlineLevel="1" collapsed="1" spans="1:5">
      <c r="A1068" s="2">
        <v>21602</v>
      </c>
      <c r="B1068" s="2" t="s">
        <v>554</v>
      </c>
      <c r="C1068" s="2">
        <f t="shared" ref="C1068:E1068" si="149">SUM(C1069:C1077)</f>
        <v>152</v>
      </c>
      <c r="D1068" s="2">
        <f t="shared" si="149"/>
        <v>146</v>
      </c>
      <c r="E1068" s="2">
        <f t="shared" si="149"/>
        <v>6</v>
      </c>
    </row>
    <row r="1069" ht="19.5" hidden="1" customHeight="1" outlineLevel="2" spans="1:5">
      <c r="A1069" s="2">
        <v>2160201</v>
      </c>
      <c r="B1069" s="2" t="s">
        <v>159</v>
      </c>
      <c r="C1069" s="2">
        <f t="shared" ref="C1069:C1077" si="150">SUM(D1069:E1069)</f>
        <v>146</v>
      </c>
      <c r="D1069" s="2">
        <v>146</v>
      </c>
      <c r="E1069" s="2"/>
    </row>
    <row r="1070" ht="19.5" hidden="1" customHeight="1" outlineLevel="2" spans="1:5">
      <c r="A1070" s="2">
        <v>2160202</v>
      </c>
      <c r="B1070" s="2" t="s">
        <v>160</v>
      </c>
      <c r="C1070" s="2">
        <f t="shared" si="150"/>
        <v>6</v>
      </c>
      <c r="D1070" s="2"/>
      <c r="E1070" s="2">
        <v>6</v>
      </c>
    </row>
    <row r="1071" ht="19.5" hidden="1" customHeight="1" outlineLevel="2" spans="1:5">
      <c r="A1071" s="2">
        <v>2160203</v>
      </c>
      <c r="B1071" s="2" t="s">
        <v>170</v>
      </c>
      <c r="C1071" s="2">
        <f t="shared" si="150"/>
        <v>0</v>
      </c>
      <c r="D1071" s="2"/>
      <c r="E1071" s="2"/>
    </row>
    <row r="1072" ht="19.5" hidden="1" customHeight="1" outlineLevel="2" spans="1:5">
      <c r="A1072" s="2">
        <v>2160216</v>
      </c>
      <c r="B1072" s="2" t="s">
        <v>1050</v>
      </c>
      <c r="C1072" s="2">
        <f t="shared" si="150"/>
        <v>0</v>
      </c>
      <c r="D1072" s="2"/>
      <c r="E1072" s="2"/>
    </row>
    <row r="1073" ht="19.5" hidden="1" customHeight="1" outlineLevel="2" spans="1:5">
      <c r="A1073" s="2">
        <v>2160217</v>
      </c>
      <c r="B1073" s="2" t="s">
        <v>1051</v>
      </c>
      <c r="C1073" s="2">
        <f t="shared" si="150"/>
        <v>0</v>
      </c>
      <c r="D1073" s="2"/>
      <c r="E1073" s="2"/>
    </row>
    <row r="1074" ht="19.5" hidden="1" customHeight="1" outlineLevel="2" spans="1:5">
      <c r="A1074" s="2">
        <v>2160218</v>
      </c>
      <c r="B1074" s="2" t="s">
        <v>1052</v>
      </c>
      <c r="C1074" s="2">
        <f t="shared" si="150"/>
        <v>0</v>
      </c>
      <c r="D1074" s="2"/>
      <c r="E1074" s="2"/>
    </row>
    <row r="1075" ht="19.5" hidden="1" customHeight="1" outlineLevel="2" spans="1:5">
      <c r="A1075" s="2">
        <v>2160219</v>
      </c>
      <c r="B1075" s="2" t="s">
        <v>1053</v>
      </c>
      <c r="C1075" s="2">
        <f t="shared" si="150"/>
        <v>0</v>
      </c>
      <c r="D1075" s="2"/>
      <c r="E1075" s="2"/>
    </row>
    <row r="1076" ht="19.5" hidden="1" customHeight="1" outlineLevel="2" spans="1:5">
      <c r="A1076" s="2">
        <v>2160250</v>
      </c>
      <c r="B1076" s="2" t="s">
        <v>173</v>
      </c>
      <c r="C1076" s="2">
        <f t="shared" si="150"/>
        <v>0</v>
      </c>
      <c r="D1076" s="2"/>
      <c r="E1076" s="2"/>
    </row>
    <row r="1077" ht="19.5" hidden="1" customHeight="1" outlineLevel="2" spans="1:5">
      <c r="A1077" s="2">
        <v>2160299</v>
      </c>
      <c r="B1077" s="2" t="s">
        <v>555</v>
      </c>
      <c r="C1077" s="2">
        <f t="shared" si="150"/>
        <v>0</v>
      </c>
      <c r="D1077" s="2"/>
      <c r="E1077" s="2"/>
    </row>
    <row r="1078" ht="19.5" hidden="1" customHeight="1" outlineLevel="1" collapsed="1" spans="1:5">
      <c r="A1078" s="2">
        <v>21606</v>
      </c>
      <c r="B1078" s="2" t="s">
        <v>556</v>
      </c>
      <c r="C1078" s="2">
        <f t="shared" ref="C1078:E1078" si="151">SUM(C1079:C1083)</f>
        <v>0</v>
      </c>
      <c r="D1078" s="2">
        <f t="shared" si="151"/>
        <v>0</v>
      </c>
      <c r="E1078" s="2">
        <f t="shared" si="151"/>
        <v>0</v>
      </c>
    </row>
    <row r="1079" ht="19.5" hidden="1" customHeight="1" outlineLevel="2" spans="1:5">
      <c r="A1079" s="2">
        <v>2160601</v>
      </c>
      <c r="B1079" s="2" t="s">
        <v>159</v>
      </c>
      <c r="C1079" s="2">
        <f t="shared" ref="C1079:C1083" si="152">SUM(D1079:E1079)</f>
        <v>0</v>
      </c>
      <c r="D1079" s="2"/>
      <c r="E1079" s="2"/>
    </row>
    <row r="1080" ht="19.5" hidden="1" customHeight="1" outlineLevel="2" spans="1:5">
      <c r="A1080" s="2">
        <v>2160602</v>
      </c>
      <c r="B1080" s="2" t="s">
        <v>160</v>
      </c>
      <c r="C1080" s="2">
        <f t="shared" si="152"/>
        <v>0</v>
      </c>
      <c r="D1080" s="2"/>
      <c r="E1080" s="2"/>
    </row>
    <row r="1081" ht="19.5" hidden="1" customHeight="1" outlineLevel="2" spans="1:5">
      <c r="A1081" s="2">
        <v>2160603</v>
      </c>
      <c r="B1081" s="2" t="s">
        <v>170</v>
      </c>
      <c r="C1081" s="2">
        <f t="shared" si="152"/>
        <v>0</v>
      </c>
      <c r="D1081" s="2"/>
      <c r="E1081" s="2"/>
    </row>
    <row r="1082" ht="19.5" hidden="1" customHeight="1" outlineLevel="2" spans="1:5">
      <c r="A1082" s="2">
        <v>2160607</v>
      </c>
      <c r="B1082" s="2" t="s">
        <v>1054</v>
      </c>
      <c r="C1082" s="2">
        <f t="shared" si="152"/>
        <v>0</v>
      </c>
      <c r="D1082" s="2"/>
      <c r="E1082" s="2"/>
    </row>
    <row r="1083" ht="19.5" hidden="1" customHeight="1" outlineLevel="2" spans="1:5">
      <c r="A1083" s="2">
        <v>2160699</v>
      </c>
      <c r="B1083" s="2" t="s">
        <v>557</v>
      </c>
      <c r="C1083" s="2">
        <f t="shared" si="152"/>
        <v>0</v>
      </c>
      <c r="D1083" s="2"/>
      <c r="E1083" s="2"/>
    </row>
    <row r="1084" ht="19.5" hidden="1" customHeight="1" outlineLevel="1" collapsed="1" spans="1:5">
      <c r="A1084" s="2">
        <v>21699</v>
      </c>
      <c r="B1084" s="2" t="s">
        <v>1055</v>
      </c>
      <c r="C1084" s="2">
        <f t="shared" ref="C1084:E1084" si="153">SUM(C1085:C1086)</f>
        <v>0</v>
      </c>
      <c r="D1084" s="2">
        <f t="shared" si="153"/>
        <v>0</v>
      </c>
      <c r="E1084" s="2">
        <f t="shared" si="153"/>
        <v>0</v>
      </c>
    </row>
    <row r="1085" ht="19.5" hidden="1" customHeight="1" outlineLevel="2" spans="1:5">
      <c r="A1085" s="2">
        <v>2169901</v>
      </c>
      <c r="B1085" s="2" t="s">
        <v>1056</v>
      </c>
      <c r="C1085" s="2">
        <f>SUM(D1085:E1085)</f>
        <v>0</v>
      </c>
      <c r="D1085" s="2"/>
      <c r="E1085" s="2"/>
    </row>
    <row r="1086" ht="19.5" hidden="1" customHeight="1" outlineLevel="2" spans="1:5">
      <c r="A1086" s="2">
        <v>2169999</v>
      </c>
      <c r="B1086" s="2" t="s">
        <v>1057</v>
      </c>
      <c r="C1086" s="2">
        <f>SUM(D1086:E1086)</f>
        <v>0</v>
      </c>
      <c r="D1086" s="2"/>
      <c r="E1086" s="2"/>
    </row>
    <row r="1087" ht="21" customHeight="1" collapsed="1" spans="1:5">
      <c r="A1087" s="2">
        <v>217</v>
      </c>
      <c r="B1087" s="2" t="s">
        <v>558</v>
      </c>
      <c r="C1087" s="2">
        <f t="shared" ref="C1087:E1087" si="154">SUM(C1088,C1089,C1090,C1097)</f>
        <v>600</v>
      </c>
      <c r="D1087" s="2">
        <f t="shared" si="154"/>
        <v>0</v>
      </c>
      <c r="E1087" s="2">
        <f t="shared" si="154"/>
        <v>600</v>
      </c>
    </row>
    <row r="1088" ht="19.5" hidden="1" customHeight="1" outlineLevel="1" spans="1:5">
      <c r="A1088" s="2">
        <v>21701</v>
      </c>
      <c r="B1088" s="2" t="s">
        <v>1058</v>
      </c>
      <c r="C1088" s="2">
        <f t="shared" ref="C1088:C1097" si="155">SUM(D1088:E1088)</f>
        <v>0</v>
      </c>
      <c r="D1088" s="2"/>
      <c r="E1088" s="2"/>
    </row>
    <row r="1089" ht="19.5" hidden="1" customHeight="1" outlineLevel="1" spans="1:5">
      <c r="A1089" s="2">
        <v>21702</v>
      </c>
      <c r="B1089" s="2" t="s">
        <v>559</v>
      </c>
      <c r="C1089" s="2">
        <f t="shared" si="155"/>
        <v>100</v>
      </c>
      <c r="D1089" s="2"/>
      <c r="E1089" s="2">
        <v>100</v>
      </c>
    </row>
    <row r="1090" ht="19.5" hidden="1" customHeight="1" outlineLevel="1" collapsed="1" spans="1:5">
      <c r="A1090" s="2">
        <v>21703</v>
      </c>
      <c r="B1090" s="2" t="s">
        <v>560</v>
      </c>
      <c r="C1090" s="2">
        <f t="shared" si="155"/>
        <v>500</v>
      </c>
      <c r="D1090" s="2">
        <f>SUM(D1091:D1095)</f>
        <v>0</v>
      </c>
      <c r="E1090" s="2">
        <f>SUM(E1091:E1095)</f>
        <v>500</v>
      </c>
    </row>
    <row r="1091" ht="20.1" hidden="1" customHeight="1" outlineLevel="2" spans="1:5">
      <c r="A1091" s="2">
        <v>2170301</v>
      </c>
      <c r="B1091" s="2" t="s">
        <v>1059</v>
      </c>
      <c r="C1091" s="2">
        <f t="shared" si="155"/>
        <v>0</v>
      </c>
      <c r="D1091" s="2"/>
      <c r="E1091" s="2"/>
    </row>
    <row r="1092" ht="20.1" hidden="1" customHeight="1" outlineLevel="2" spans="1:5">
      <c r="A1092" s="2">
        <v>2170302</v>
      </c>
      <c r="B1092" s="2" t="s">
        <v>561</v>
      </c>
      <c r="C1092" s="2">
        <f t="shared" si="155"/>
        <v>500</v>
      </c>
      <c r="D1092" s="2"/>
      <c r="E1092" s="2">
        <v>500</v>
      </c>
    </row>
    <row r="1093" ht="20.1" hidden="1" customHeight="1" outlineLevel="2" spans="1:5">
      <c r="A1093" s="2">
        <v>2170303</v>
      </c>
      <c r="B1093" s="2" t="s">
        <v>1060</v>
      </c>
      <c r="C1093" s="2">
        <f t="shared" si="155"/>
        <v>0</v>
      </c>
      <c r="D1093" s="2"/>
      <c r="E1093" s="2"/>
    </row>
    <row r="1094" ht="20.1" hidden="1" customHeight="1" outlineLevel="2" spans="1:5">
      <c r="A1094" s="2">
        <v>2170304</v>
      </c>
      <c r="B1094" s="2" t="s">
        <v>1061</v>
      </c>
      <c r="C1094" s="2">
        <f t="shared" si="155"/>
        <v>0</v>
      </c>
      <c r="D1094" s="2"/>
      <c r="E1094" s="2"/>
    </row>
    <row r="1095" ht="18" hidden="1" customHeight="1" outlineLevel="2" spans="1:5">
      <c r="A1095" s="2">
        <v>2170399</v>
      </c>
      <c r="B1095" s="2" t="s">
        <v>562</v>
      </c>
      <c r="C1095" s="2">
        <f t="shared" si="155"/>
        <v>0</v>
      </c>
      <c r="D1095" s="2"/>
      <c r="E1095" s="2"/>
    </row>
    <row r="1096" ht="19.5" hidden="1" customHeight="1" outlineLevel="1" spans="1:5">
      <c r="A1096" s="2">
        <v>21704</v>
      </c>
      <c r="B1096" s="2" t="s">
        <v>1062</v>
      </c>
      <c r="C1096" s="2">
        <f t="shared" si="155"/>
        <v>0</v>
      </c>
      <c r="D1096" s="2"/>
      <c r="E1096" s="2"/>
    </row>
    <row r="1097" ht="19.5" hidden="1" customHeight="1" outlineLevel="1" spans="1:5">
      <c r="A1097" s="2">
        <v>21799</v>
      </c>
      <c r="B1097" s="2" t="s">
        <v>563</v>
      </c>
      <c r="C1097" s="2">
        <f t="shared" si="155"/>
        <v>0</v>
      </c>
      <c r="D1097" s="2"/>
      <c r="E1097" s="2"/>
    </row>
    <row r="1098" ht="18.95" customHeight="1" collapsed="1" spans="1:5">
      <c r="A1098" s="2">
        <v>219</v>
      </c>
      <c r="B1098" s="2" t="s">
        <v>1063</v>
      </c>
      <c r="C1098" s="2">
        <f t="shared" ref="C1098:E1098" si="156">SUM(C1099:C1107)</f>
        <v>0</v>
      </c>
      <c r="D1098" s="2">
        <f t="shared" si="156"/>
        <v>0</v>
      </c>
      <c r="E1098" s="2">
        <f t="shared" si="156"/>
        <v>0</v>
      </c>
    </row>
    <row r="1099" ht="19.5" hidden="1" customHeight="1" outlineLevel="1" spans="1:5">
      <c r="A1099" s="2">
        <v>21901</v>
      </c>
      <c r="B1099" s="2" t="s">
        <v>1064</v>
      </c>
      <c r="C1099" s="2">
        <f t="shared" ref="C1099:C1107" si="157">SUM(D1099:E1099)</f>
        <v>0</v>
      </c>
      <c r="D1099" s="2"/>
      <c r="E1099" s="2"/>
    </row>
    <row r="1100" ht="19.5" hidden="1" customHeight="1" outlineLevel="1" spans="1:5">
      <c r="A1100" s="2">
        <v>21902</v>
      </c>
      <c r="B1100" s="2" t="s">
        <v>1065</v>
      </c>
      <c r="C1100" s="2">
        <f t="shared" si="157"/>
        <v>0</v>
      </c>
      <c r="D1100" s="2"/>
      <c r="E1100" s="2"/>
    </row>
    <row r="1101" ht="19.5" hidden="1" customHeight="1" outlineLevel="1" spans="1:5">
      <c r="A1101" s="2">
        <v>21903</v>
      </c>
      <c r="B1101" s="2" t="s">
        <v>1066</v>
      </c>
      <c r="C1101" s="2">
        <f t="shared" si="157"/>
        <v>0</v>
      </c>
      <c r="D1101" s="2"/>
      <c r="E1101" s="2"/>
    </row>
    <row r="1102" ht="19.5" hidden="1" customHeight="1" outlineLevel="1" spans="1:5">
      <c r="A1102" s="2">
        <v>21904</v>
      </c>
      <c r="B1102" s="2" t="s">
        <v>1067</v>
      </c>
      <c r="C1102" s="2">
        <f t="shared" si="157"/>
        <v>0</v>
      </c>
      <c r="D1102" s="2"/>
      <c r="E1102" s="2"/>
    </row>
    <row r="1103" ht="19.5" hidden="1" customHeight="1" outlineLevel="1" spans="1:5">
      <c r="A1103" s="2">
        <v>21905</v>
      </c>
      <c r="B1103" s="2" t="s">
        <v>1068</v>
      </c>
      <c r="C1103" s="2">
        <f t="shared" si="157"/>
        <v>0</v>
      </c>
      <c r="D1103" s="2"/>
      <c r="E1103" s="2"/>
    </row>
    <row r="1104" ht="19.5" hidden="1" customHeight="1" outlineLevel="1" spans="1:5">
      <c r="A1104" s="2">
        <v>21906</v>
      </c>
      <c r="B1104" s="2" t="s">
        <v>1069</v>
      </c>
      <c r="C1104" s="2">
        <f t="shared" si="157"/>
        <v>0</v>
      </c>
      <c r="D1104" s="2"/>
      <c r="E1104" s="2"/>
    </row>
    <row r="1105" ht="19.5" hidden="1" customHeight="1" outlineLevel="1" spans="1:5">
      <c r="A1105" s="2">
        <v>21907</v>
      </c>
      <c r="B1105" s="2" t="s">
        <v>1070</v>
      </c>
      <c r="C1105" s="2">
        <f t="shared" si="157"/>
        <v>0</v>
      </c>
      <c r="D1105" s="2"/>
      <c r="E1105" s="2"/>
    </row>
    <row r="1106" ht="19.5" hidden="1" customHeight="1" outlineLevel="1" spans="1:5">
      <c r="A1106" s="2">
        <v>21908</v>
      </c>
      <c r="B1106" s="2" t="s">
        <v>1071</v>
      </c>
      <c r="C1106" s="2">
        <f t="shared" si="157"/>
        <v>0</v>
      </c>
      <c r="D1106" s="2"/>
      <c r="E1106" s="2"/>
    </row>
    <row r="1107" ht="19.5" hidden="1" customHeight="1" outlineLevel="1" spans="1:5">
      <c r="A1107" s="2">
        <v>21999</v>
      </c>
      <c r="B1107" s="2" t="s">
        <v>1072</v>
      </c>
      <c r="C1107" s="2">
        <f t="shared" si="157"/>
        <v>0</v>
      </c>
      <c r="D1107" s="2"/>
      <c r="E1107" s="2"/>
    </row>
    <row r="1108" ht="19.5" customHeight="1" collapsed="1" spans="1:5">
      <c r="A1108" s="2">
        <v>220</v>
      </c>
      <c r="B1108" s="2" t="s">
        <v>564</v>
      </c>
      <c r="C1108" s="2">
        <f t="shared" ref="C1108:E1108" si="158">SUM(C1109,C1136,C1151)</f>
        <v>647</v>
      </c>
      <c r="D1108" s="2">
        <f t="shared" si="158"/>
        <v>647</v>
      </c>
      <c r="E1108" s="2">
        <f t="shared" si="158"/>
        <v>0</v>
      </c>
    </row>
    <row r="1109" ht="19.5" hidden="1" customHeight="1" outlineLevel="1" collapsed="1" spans="1:5">
      <c r="A1109" s="2">
        <v>22001</v>
      </c>
      <c r="B1109" s="2" t="s">
        <v>565</v>
      </c>
      <c r="C1109" s="2">
        <f t="shared" ref="C1109:E1109" si="159">SUM(C1110:C1135)</f>
        <v>647</v>
      </c>
      <c r="D1109" s="2">
        <f t="shared" si="159"/>
        <v>647</v>
      </c>
      <c r="E1109" s="2">
        <f t="shared" si="159"/>
        <v>0</v>
      </c>
    </row>
    <row r="1110" ht="19.5" hidden="1" customHeight="1" outlineLevel="2" spans="1:5">
      <c r="A1110" s="2">
        <v>2200101</v>
      </c>
      <c r="B1110" s="2" t="s">
        <v>159</v>
      </c>
      <c r="C1110" s="2">
        <f t="shared" ref="C1110:C1135" si="160">SUM(D1110:E1110)</f>
        <v>630</v>
      </c>
      <c r="D1110" s="2">
        <v>630</v>
      </c>
      <c r="E1110" s="2"/>
    </row>
    <row r="1111" ht="19.5" hidden="1" customHeight="1" outlineLevel="2" spans="1:5">
      <c r="A1111" s="2">
        <v>2200102</v>
      </c>
      <c r="B1111" s="2" t="s">
        <v>160</v>
      </c>
      <c r="C1111" s="2">
        <f t="shared" si="160"/>
        <v>0</v>
      </c>
      <c r="D1111" s="2"/>
      <c r="E1111" s="2"/>
    </row>
    <row r="1112" ht="19.5" hidden="1" customHeight="1" outlineLevel="2" spans="1:5">
      <c r="A1112" s="2">
        <v>2200103</v>
      </c>
      <c r="B1112" s="2" t="s">
        <v>170</v>
      </c>
      <c r="C1112" s="2">
        <f t="shared" si="160"/>
        <v>0</v>
      </c>
      <c r="D1112" s="2"/>
      <c r="E1112" s="2"/>
    </row>
    <row r="1113" ht="19.5" hidden="1" customHeight="1" outlineLevel="2" spans="1:5">
      <c r="A1113" s="2">
        <v>2200104</v>
      </c>
      <c r="B1113" s="2" t="s">
        <v>566</v>
      </c>
      <c r="C1113" s="2">
        <f t="shared" si="160"/>
        <v>0</v>
      </c>
      <c r="D1113" s="2"/>
      <c r="E1113" s="2"/>
    </row>
    <row r="1114" ht="19.5" hidden="1" customHeight="1" outlineLevel="2" spans="1:5">
      <c r="A1114" s="2">
        <v>2200106</v>
      </c>
      <c r="B1114" s="2" t="s">
        <v>1073</v>
      </c>
      <c r="C1114" s="2">
        <f t="shared" si="160"/>
        <v>0</v>
      </c>
      <c r="D1114" s="2"/>
      <c r="E1114" s="2"/>
    </row>
    <row r="1115" ht="19.5" hidden="1" customHeight="1" outlineLevel="2" spans="1:5">
      <c r="A1115" s="2">
        <v>2200107</v>
      </c>
      <c r="B1115" s="2" t="s">
        <v>1074</v>
      </c>
      <c r="C1115" s="2">
        <f t="shared" si="160"/>
        <v>0</v>
      </c>
      <c r="D1115" s="2"/>
      <c r="E1115" s="2"/>
    </row>
    <row r="1116" ht="19.5" hidden="1" customHeight="1" outlineLevel="2" spans="1:5">
      <c r="A1116" s="2">
        <v>2200108</v>
      </c>
      <c r="B1116" s="2" t="s">
        <v>1075</v>
      </c>
      <c r="C1116" s="2">
        <f t="shared" si="160"/>
        <v>0</v>
      </c>
      <c r="D1116" s="2"/>
      <c r="E1116" s="2"/>
    </row>
    <row r="1117" ht="19.5" hidden="1" customHeight="1" outlineLevel="2" spans="1:5">
      <c r="A1117" s="2">
        <v>2200109</v>
      </c>
      <c r="B1117" s="2" t="s">
        <v>1076</v>
      </c>
      <c r="C1117" s="2">
        <f t="shared" si="160"/>
        <v>0</v>
      </c>
      <c r="D1117" s="2"/>
      <c r="E1117" s="2"/>
    </row>
    <row r="1118" ht="19.5" hidden="1" customHeight="1" outlineLevel="2" spans="1:5">
      <c r="A1118" s="2">
        <v>2200112</v>
      </c>
      <c r="B1118" s="2" t="s">
        <v>1077</v>
      </c>
      <c r="C1118" s="2">
        <f t="shared" si="160"/>
        <v>0</v>
      </c>
      <c r="D1118" s="2"/>
      <c r="E1118" s="2"/>
    </row>
    <row r="1119" ht="19.5" hidden="1" customHeight="1" outlineLevel="2" spans="1:5">
      <c r="A1119" s="2">
        <v>2200113</v>
      </c>
      <c r="B1119" s="2" t="s">
        <v>1078</v>
      </c>
      <c r="C1119" s="2">
        <f t="shared" si="160"/>
        <v>0</v>
      </c>
      <c r="D1119" s="2"/>
      <c r="E1119" s="2"/>
    </row>
    <row r="1120" ht="19.5" hidden="1" customHeight="1" outlineLevel="2" spans="1:5">
      <c r="A1120" s="2">
        <v>2200114</v>
      </c>
      <c r="B1120" s="2" t="s">
        <v>1079</v>
      </c>
      <c r="C1120" s="2">
        <f t="shared" si="160"/>
        <v>0</v>
      </c>
      <c r="D1120" s="2"/>
      <c r="E1120" s="2"/>
    </row>
    <row r="1121" ht="19.5" hidden="1" customHeight="1" outlineLevel="2" spans="1:5">
      <c r="A1121" s="2">
        <v>2200115</v>
      </c>
      <c r="B1121" s="2" t="s">
        <v>1080</v>
      </c>
      <c r="C1121" s="2">
        <f t="shared" si="160"/>
        <v>0</v>
      </c>
      <c r="D1121" s="2"/>
      <c r="E1121" s="2"/>
    </row>
    <row r="1122" ht="19.5" hidden="1" customHeight="1" outlineLevel="2" spans="1:5">
      <c r="A1122" s="2">
        <v>2200116</v>
      </c>
      <c r="B1122" s="2" t="s">
        <v>1081</v>
      </c>
      <c r="C1122" s="2">
        <f t="shared" si="160"/>
        <v>0</v>
      </c>
      <c r="D1122" s="2"/>
      <c r="E1122" s="2"/>
    </row>
    <row r="1123" ht="19.5" hidden="1" customHeight="1" outlineLevel="2" spans="1:5">
      <c r="A1123" s="2">
        <v>2200119</v>
      </c>
      <c r="B1123" s="2" t="s">
        <v>1082</v>
      </c>
      <c r="C1123" s="2">
        <f t="shared" si="160"/>
        <v>0</v>
      </c>
      <c r="D1123" s="2"/>
      <c r="E1123" s="2"/>
    </row>
    <row r="1124" ht="19.5" hidden="1" customHeight="1" outlineLevel="2" spans="1:5">
      <c r="A1124" s="2">
        <v>2200120</v>
      </c>
      <c r="B1124" s="2" t="s">
        <v>1083</v>
      </c>
      <c r="C1124" s="2">
        <f t="shared" si="160"/>
        <v>0</v>
      </c>
      <c r="D1124" s="2"/>
      <c r="E1124" s="2"/>
    </row>
    <row r="1125" ht="19.5" hidden="1" customHeight="1" outlineLevel="2" spans="1:5">
      <c r="A1125" s="2">
        <v>2200121</v>
      </c>
      <c r="B1125" s="2" t="s">
        <v>1084</v>
      </c>
      <c r="C1125" s="2">
        <f t="shared" si="160"/>
        <v>0</v>
      </c>
      <c r="D1125" s="2"/>
      <c r="E1125" s="2"/>
    </row>
    <row r="1126" ht="19.5" hidden="1" customHeight="1" outlineLevel="2" spans="1:5">
      <c r="A1126" s="2">
        <v>2200122</v>
      </c>
      <c r="B1126" s="2" t="s">
        <v>1085</v>
      </c>
      <c r="C1126" s="2">
        <f t="shared" si="160"/>
        <v>0</v>
      </c>
      <c r="D1126" s="2"/>
      <c r="E1126" s="2"/>
    </row>
    <row r="1127" ht="19.5" hidden="1" customHeight="1" outlineLevel="2" spans="1:5">
      <c r="A1127" s="2">
        <v>2200123</v>
      </c>
      <c r="B1127" s="2" t="s">
        <v>1086</v>
      </c>
      <c r="C1127" s="2">
        <f t="shared" si="160"/>
        <v>0</v>
      </c>
      <c r="D1127" s="2"/>
      <c r="E1127" s="2"/>
    </row>
    <row r="1128" ht="19.5" hidden="1" customHeight="1" outlineLevel="2" spans="1:5">
      <c r="A1128" s="2">
        <v>2200124</v>
      </c>
      <c r="B1128" s="2" t="s">
        <v>1087</v>
      </c>
      <c r="C1128" s="2">
        <f t="shared" si="160"/>
        <v>0</v>
      </c>
      <c r="D1128" s="2"/>
      <c r="E1128" s="2"/>
    </row>
    <row r="1129" ht="19.5" hidden="1" customHeight="1" outlineLevel="2" spans="1:5">
      <c r="A1129" s="2">
        <v>2200125</v>
      </c>
      <c r="B1129" s="2" t="s">
        <v>1088</v>
      </c>
      <c r="C1129" s="2">
        <f t="shared" si="160"/>
        <v>0</v>
      </c>
      <c r="D1129" s="2"/>
      <c r="E1129" s="2"/>
    </row>
    <row r="1130" ht="19.5" hidden="1" customHeight="1" outlineLevel="2" spans="1:5">
      <c r="A1130" s="2">
        <v>2200126</v>
      </c>
      <c r="B1130" s="2" t="s">
        <v>1089</v>
      </c>
      <c r="C1130" s="2">
        <f t="shared" si="160"/>
        <v>0</v>
      </c>
      <c r="D1130" s="2"/>
      <c r="E1130" s="2"/>
    </row>
    <row r="1131" ht="19.5" hidden="1" customHeight="1" outlineLevel="2" spans="1:5">
      <c r="A1131" s="2">
        <v>2200127</v>
      </c>
      <c r="B1131" s="2" t="s">
        <v>1090</v>
      </c>
      <c r="C1131" s="2">
        <f t="shared" si="160"/>
        <v>0</v>
      </c>
      <c r="D1131" s="2"/>
      <c r="E1131" s="2"/>
    </row>
    <row r="1132" ht="19.5" hidden="1" customHeight="1" outlineLevel="2" spans="1:5">
      <c r="A1132" s="2">
        <v>2200128</v>
      </c>
      <c r="B1132" s="2" t="s">
        <v>1091</v>
      </c>
      <c r="C1132" s="2">
        <f t="shared" si="160"/>
        <v>0</v>
      </c>
      <c r="D1132" s="2"/>
      <c r="E1132" s="2"/>
    </row>
    <row r="1133" ht="19.5" hidden="1" customHeight="1" outlineLevel="2" spans="1:5">
      <c r="A1133" s="2">
        <v>2200129</v>
      </c>
      <c r="B1133" s="2" t="s">
        <v>1092</v>
      </c>
      <c r="C1133" s="2">
        <f t="shared" si="160"/>
        <v>0</v>
      </c>
      <c r="D1133" s="2"/>
      <c r="E1133" s="2"/>
    </row>
    <row r="1134" ht="19.5" hidden="1" customHeight="1" outlineLevel="2" spans="1:5">
      <c r="A1134" s="2">
        <v>2200150</v>
      </c>
      <c r="B1134" s="2" t="s">
        <v>173</v>
      </c>
      <c r="C1134" s="2">
        <f t="shared" si="160"/>
        <v>17</v>
      </c>
      <c r="D1134" s="2">
        <v>17</v>
      </c>
      <c r="E1134" s="2"/>
    </row>
    <row r="1135" ht="19.5" hidden="1" customHeight="1" outlineLevel="2" spans="1:5">
      <c r="A1135" s="2">
        <v>2200199</v>
      </c>
      <c r="B1135" s="2" t="s">
        <v>567</v>
      </c>
      <c r="C1135" s="2">
        <f t="shared" si="160"/>
        <v>0</v>
      </c>
      <c r="D1135" s="2"/>
      <c r="E1135" s="2"/>
    </row>
    <row r="1136" ht="19.5" hidden="1" customHeight="1" outlineLevel="1" collapsed="1" spans="1:5">
      <c r="A1136" s="2">
        <v>22005</v>
      </c>
      <c r="B1136" s="2" t="s">
        <v>1093</v>
      </c>
      <c r="C1136" s="2">
        <f t="shared" ref="C1136:E1136" si="161">SUM(C1137:C1150)</f>
        <v>0</v>
      </c>
      <c r="D1136" s="2">
        <f t="shared" si="161"/>
        <v>0</v>
      </c>
      <c r="E1136" s="2">
        <f t="shared" si="161"/>
        <v>0</v>
      </c>
    </row>
    <row r="1137" ht="19.5" hidden="1" customHeight="1" outlineLevel="2" spans="1:5">
      <c r="A1137" s="2">
        <v>2200501</v>
      </c>
      <c r="B1137" s="2" t="s">
        <v>159</v>
      </c>
      <c r="C1137" s="2">
        <f t="shared" ref="C1137:C1150" si="162">SUM(D1137:E1137)</f>
        <v>0</v>
      </c>
      <c r="D1137" s="2"/>
      <c r="E1137" s="2"/>
    </row>
    <row r="1138" ht="19.5" hidden="1" customHeight="1" outlineLevel="2" spans="1:5">
      <c r="A1138" s="2">
        <v>2200502</v>
      </c>
      <c r="B1138" s="2" t="s">
        <v>160</v>
      </c>
      <c r="C1138" s="2">
        <f t="shared" si="162"/>
        <v>0</v>
      </c>
      <c r="D1138" s="2"/>
      <c r="E1138" s="2"/>
    </row>
    <row r="1139" ht="19.5" hidden="1" customHeight="1" outlineLevel="2" spans="1:5">
      <c r="A1139" s="2">
        <v>2200503</v>
      </c>
      <c r="B1139" s="2" t="s">
        <v>170</v>
      </c>
      <c r="C1139" s="2">
        <f t="shared" si="162"/>
        <v>0</v>
      </c>
      <c r="D1139" s="2"/>
      <c r="E1139" s="2"/>
    </row>
    <row r="1140" ht="19.5" hidden="1" customHeight="1" outlineLevel="2" spans="1:5">
      <c r="A1140" s="2">
        <v>2200504</v>
      </c>
      <c r="B1140" s="2" t="s">
        <v>1094</v>
      </c>
      <c r="C1140" s="2">
        <f t="shared" si="162"/>
        <v>0</v>
      </c>
      <c r="D1140" s="2"/>
      <c r="E1140" s="2"/>
    </row>
    <row r="1141" ht="19.5" hidden="1" customHeight="1" outlineLevel="2" spans="1:5">
      <c r="A1141" s="2">
        <v>2200506</v>
      </c>
      <c r="B1141" s="2" t="s">
        <v>1095</v>
      </c>
      <c r="C1141" s="2">
        <f t="shared" si="162"/>
        <v>0</v>
      </c>
      <c r="D1141" s="2"/>
      <c r="E1141" s="2"/>
    </row>
    <row r="1142" ht="19.5" hidden="1" customHeight="1" outlineLevel="2" spans="1:5">
      <c r="A1142" s="2">
        <v>2200507</v>
      </c>
      <c r="B1142" s="2" t="s">
        <v>1096</v>
      </c>
      <c r="C1142" s="2">
        <f t="shared" si="162"/>
        <v>0</v>
      </c>
      <c r="D1142" s="2"/>
      <c r="E1142" s="2"/>
    </row>
    <row r="1143" ht="19.5" hidden="1" customHeight="1" outlineLevel="2" spans="1:5">
      <c r="A1143" s="2">
        <v>2200508</v>
      </c>
      <c r="B1143" s="2" t="s">
        <v>1097</v>
      </c>
      <c r="C1143" s="2">
        <f t="shared" si="162"/>
        <v>0</v>
      </c>
      <c r="D1143" s="2"/>
      <c r="E1143" s="2"/>
    </row>
    <row r="1144" ht="19.5" hidden="1" customHeight="1" outlineLevel="2" spans="1:5">
      <c r="A1144" s="2">
        <v>2200509</v>
      </c>
      <c r="B1144" s="2" t="s">
        <v>1098</v>
      </c>
      <c r="C1144" s="2">
        <f t="shared" si="162"/>
        <v>0</v>
      </c>
      <c r="D1144" s="2"/>
      <c r="E1144" s="2"/>
    </row>
    <row r="1145" ht="19.5" hidden="1" customHeight="1" outlineLevel="2" spans="1:5">
      <c r="A1145" s="2">
        <v>2200510</v>
      </c>
      <c r="B1145" s="2" t="s">
        <v>1099</v>
      </c>
      <c r="C1145" s="2">
        <f t="shared" si="162"/>
        <v>0</v>
      </c>
      <c r="D1145" s="2"/>
      <c r="E1145" s="2"/>
    </row>
    <row r="1146" ht="19.5" hidden="1" customHeight="1" outlineLevel="2" spans="1:5">
      <c r="A1146" s="2">
        <v>2200511</v>
      </c>
      <c r="B1146" s="2" t="s">
        <v>1100</v>
      </c>
      <c r="C1146" s="2">
        <f t="shared" si="162"/>
        <v>0</v>
      </c>
      <c r="D1146" s="2"/>
      <c r="E1146" s="2"/>
    </row>
    <row r="1147" ht="19.5" hidden="1" customHeight="1" outlineLevel="2" spans="1:5">
      <c r="A1147" s="2">
        <v>2200512</v>
      </c>
      <c r="B1147" s="2" t="s">
        <v>1101</v>
      </c>
      <c r="C1147" s="2">
        <f t="shared" si="162"/>
        <v>0</v>
      </c>
      <c r="D1147" s="2"/>
      <c r="E1147" s="2"/>
    </row>
    <row r="1148" ht="19.5" hidden="1" customHeight="1" outlineLevel="2" spans="1:5">
      <c r="A1148" s="2">
        <v>2200513</v>
      </c>
      <c r="B1148" s="2" t="s">
        <v>1102</v>
      </c>
      <c r="C1148" s="2">
        <f t="shared" si="162"/>
        <v>0</v>
      </c>
      <c r="D1148" s="2"/>
      <c r="E1148" s="2"/>
    </row>
    <row r="1149" ht="19.5" hidden="1" customHeight="1" outlineLevel="2" spans="1:5">
      <c r="A1149" s="2">
        <v>2200514</v>
      </c>
      <c r="B1149" s="2" t="s">
        <v>1103</v>
      </c>
      <c r="C1149" s="2">
        <f t="shared" si="162"/>
        <v>0</v>
      </c>
      <c r="D1149" s="2"/>
      <c r="E1149" s="2"/>
    </row>
    <row r="1150" ht="19.5" hidden="1" customHeight="1" outlineLevel="2" spans="1:5">
      <c r="A1150" s="2">
        <v>2200599</v>
      </c>
      <c r="B1150" s="2" t="s">
        <v>1104</v>
      </c>
      <c r="C1150" s="2">
        <f t="shared" si="162"/>
        <v>0</v>
      </c>
      <c r="D1150" s="2"/>
      <c r="E1150" s="2"/>
    </row>
    <row r="1151" ht="19.5" hidden="1" customHeight="1" outlineLevel="1" collapsed="1" spans="1:5">
      <c r="A1151" s="2">
        <v>22099</v>
      </c>
      <c r="B1151" s="2" t="s">
        <v>1105</v>
      </c>
      <c r="C1151" s="2">
        <f t="shared" ref="C1151:E1151" si="163">C1152</f>
        <v>0</v>
      </c>
      <c r="D1151" s="2">
        <f t="shared" si="163"/>
        <v>0</v>
      </c>
      <c r="E1151" s="2">
        <f t="shared" si="163"/>
        <v>0</v>
      </c>
    </row>
    <row r="1152" ht="19.5" hidden="1" customHeight="1" outlineLevel="2" spans="1:5">
      <c r="A1152" s="2">
        <v>2209999</v>
      </c>
      <c r="B1152" s="2" t="s">
        <v>1106</v>
      </c>
      <c r="C1152" s="2">
        <f>SUM(D1152:E1152)</f>
        <v>0</v>
      </c>
      <c r="D1152" s="2"/>
      <c r="E1152" s="2"/>
    </row>
    <row r="1153" ht="18" customHeight="1" collapsed="1" spans="1:5">
      <c r="A1153" s="2">
        <v>221</v>
      </c>
      <c r="B1153" s="2" t="s">
        <v>1107</v>
      </c>
      <c r="C1153" s="2">
        <f t="shared" ref="C1153:E1153" si="164">SUM(C1154,C1166,C1170)</f>
        <v>3455</v>
      </c>
      <c r="D1153" s="2">
        <f t="shared" si="164"/>
        <v>3455</v>
      </c>
      <c r="E1153" s="2">
        <f t="shared" si="164"/>
        <v>0</v>
      </c>
    </row>
    <row r="1154" ht="19.5" hidden="1" customHeight="1" outlineLevel="1" collapsed="1" spans="1:5">
      <c r="A1154" s="2">
        <v>22101</v>
      </c>
      <c r="B1154" s="2" t="s">
        <v>569</v>
      </c>
      <c r="C1154" s="2">
        <f t="shared" ref="C1154:E1154" si="165">SUM(C1155:C1165)</f>
        <v>0</v>
      </c>
      <c r="D1154" s="2">
        <f t="shared" si="165"/>
        <v>0</v>
      </c>
      <c r="E1154" s="2">
        <f t="shared" si="165"/>
        <v>0</v>
      </c>
    </row>
    <row r="1155" ht="19.5" hidden="1" customHeight="1" outlineLevel="2" spans="1:5">
      <c r="A1155" s="2">
        <v>2210101</v>
      </c>
      <c r="B1155" s="2" t="s">
        <v>1108</v>
      </c>
      <c r="C1155" s="2">
        <f t="shared" ref="C1155:C1165" si="166">SUM(D1155:E1155)</f>
        <v>0</v>
      </c>
      <c r="D1155" s="2"/>
      <c r="E1155" s="2"/>
    </row>
    <row r="1156" ht="19.5" hidden="1" customHeight="1" outlineLevel="2" spans="1:5">
      <c r="A1156" s="2">
        <v>2210102</v>
      </c>
      <c r="B1156" s="2" t="s">
        <v>1109</v>
      </c>
      <c r="C1156" s="2">
        <f t="shared" si="166"/>
        <v>0</v>
      </c>
      <c r="D1156" s="2"/>
      <c r="E1156" s="2"/>
    </row>
    <row r="1157" ht="19.5" hidden="1" customHeight="1" outlineLevel="2" spans="1:5">
      <c r="A1157" s="2">
        <v>2210103</v>
      </c>
      <c r="B1157" s="2" t="s">
        <v>570</v>
      </c>
      <c r="C1157" s="2">
        <f t="shared" si="166"/>
        <v>0</v>
      </c>
      <c r="D1157" s="2"/>
      <c r="E1157" s="2"/>
    </row>
    <row r="1158" ht="19.5" hidden="1" customHeight="1" outlineLevel="2" spans="1:5">
      <c r="A1158" s="2">
        <v>2210104</v>
      </c>
      <c r="B1158" s="2" t="s">
        <v>1110</v>
      </c>
      <c r="C1158" s="2">
        <f t="shared" si="166"/>
        <v>0</v>
      </c>
      <c r="D1158" s="2"/>
      <c r="E1158" s="2"/>
    </row>
    <row r="1159" ht="19.5" hidden="1" customHeight="1" outlineLevel="2" spans="1:5">
      <c r="A1159" s="2">
        <v>2210105</v>
      </c>
      <c r="B1159" s="2" t="s">
        <v>571</v>
      </c>
      <c r="C1159" s="2">
        <f t="shared" si="166"/>
        <v>0</v>
      </c>
      <c r="D1159" s="2"/>
      <c r="E1159" s="2"/>
    </row>
    <row r="1160" ht="19.5" hidden="1" customHeight="1" outlineLevel="2" spans="1:5">
      <c r="A1160" s="2">
        <v>2210106</v>
      </c>
      <c r="B1160" s="2" t="s">
        <v>572</v>
      </c>
      <c r="C1160" s="2">
        <f t="shared" si="166"/>
        <v>0</v>
      </c>
      <c r="D1160" s="2"/>
      <c r="E1160" s="2"/>
    </row>
    <row r="1161" ht="19.5" hidden="1" customHeight="1" outlineLevel="2" spans="1:5">
      <c r="A1161" s="2">
        <v>2210107</v>
      </c>
      <c r="B1161" s="2" t="s">
        <v>1111</v>
      </c>
      <c r="C1161" s="2">
        <f t="shared" si="166"/>
        <v>0</v>
      </c>
      <c r="D1161" s="2"/>
      <c r="E1161" s="2"/>
    </row>
    <row r="1162" ht="19.5" hidden="1" customHeight="1" outlineLevel="2" spans="1:5">
      <c r="A1162" s="2">
        <v>2210108</v>
      </c>
      <c r="B1162" s="2" t="s">
        <v>573</v>
      </c>
      <c r="C1162" s="2">
        <f t="shared" si="166"/>
        <v>0</v>
      </c>
      <c r="D1162" s="2"/>
      <c r="E1162" s="2"/>
    </row>
    <row r="1163" ht="19.5" hidden="1" customHeight="1" outlineLevel="2" spans="1:5">
      <c r="A1163" s="2">
        <v>2210109</v>
      </c>
      <c r="B1163" s="2" t="s">
        <v>1112</v>
      </c>
      <c r="C1163" s="2">
        <f t="shared" si="166"/>
        <v>0</v>
      </c>
      <c r="D1163" s="2"/>
      <c r="E1163" s="2"/>
    </row>
    <row r="1164" ht="19.5" hidden="1" customHeight="1" outlineLevel="2" spans="1:5">
      <c r="A1164" s="2">
        <v>2210110</v>
      </c>
      <c r="B1164" s="2" t="s">
        <v>1113</v>
      </c>
      <c r="C1164" s="2">
        <f t="shared" si="166"/>
        <v>0</v>
      </c>
      <c r="D1164" s="2"/>
      <c r="E1164" s="2"/>
    </row>
    <row r="1165" ht="19.5" hidden="1" customHeight="1" outlineLevel="2" spans="1:5">
      <c r="A1165" s="2">
        <v>2210199</v>
      </c>
      <c r="B1165" s="2" t="s">
        <v>574</v>
      </c>
      <c r="C1165" s="2">
        <f t="shared" si="166"/>
        <v>0</v>
      </c>
      <c r="D1165" s="2"/>
      <c r="E1165" s="2"/>
    </row>
    <row r="1166" ht="19.5" hidden="1" customHeight="1" outlineLevel="1" collapsed="1" spans="1:5">
      <c r="A1166" s="2">
        <v>22102</v>
      </c>
      <c r="B1166" s="2" t="s">
        <v>575</v>
      </c>
      <c r="C1166" s="2">
        <f t="shared" ref="C1166:E1166" si="167">SUM(C1167:C1169)</f>
        <v>3455</v>
      </c>
      <c r="D1166" s="2">
        <f t="shared" si="167"/>
        <v>3455</v>
      </c>
      <c r="E1166" s="2">
        <f t="shared" si="167"/>
        <v>0</v>
      </c>
    </row>
    <row r="1167" ht="19.5" hidden="1" customHeight="1" outlineLevel="2" spans="1:5">
      <c r="A1167" s="2">
        <v>2210201</v>
      </c>
      <c r="B1167" s="2" t="s">
        <v>576</v>
      </c>
      <c r="C1167" s="2">
        <f t="shared" ref="C1167:C1169" si="168">SUM(D1167:E1167)</f>
        <v>3455</v>
      </c>
      <c r="D1167" s="2">
        <v>3455</v>
      </c>
      <c r="E1167" s="2"/>
    </row>
    <row r="1168" ht="19.5" hidden="1" customHeight="1" outlineLevel="2" spans="1:5">
      <c r="A1168" s="2">
        <v>2210202</v>
      </c>
      <c r="B1168" s="2" t="s">
        <v>1114</v>
      </c>
      <c r="C1168" s="2">
        <f t="shared" si="168"/>
        <v>0</v>
      </c>
      <c r="D1168" s="2"/>
      <c r="E1168" s="2"/>
    </row>
    <row r="1169" ht="19.5" hidden="1" customHeight="1" outlineLevel="2" spans="1:5">
      <c r="A1169" s="2">
        <v>2210203</v>
      </c>
      <c r="B1169" s="2" t="s">
        <v>1115</v>
      </c>
      <c r="C1169" s="2">
        <f t="shared" si="168"/>
        <v>0</v>
      </c>
      <c r="D1169" s="2"/>
      <c r="E1169" s="2"/>
    </row>
    <row r="1170" ht="19.5" hidden="1" customHeight="1" outlineLevel="1" collapsed="1" spans="1:5">
      <c r="A1170" s="2">
        <v>22103</v>
      </c>
      <c r="B1170" s="2" t="s">
        <v>577</v>
      </c>
      <c r="C1170" s="2">
        <f t="shared" ref="C1170:E1170" si="169">SUM(C1171:C1173)</f>
        <v>0</v>
      </c>
      <c r="D1170" s="2">
        <f t="shared" si="169"/>
        <v>0</v>
      </c>
      <c r="E1170" s="2">
        <f t="shared" si="169"/>
        <v>0</v>
      </c>
    </row>
    <row r="1171" ht="19.5" hidden="1" customHeight="1" outlineLevel="2" spans="1:5">
      <c r="A1171" s="2">
        <v>2210301</v>
      </c>
      <c r="B1171" s="2" t="s">
        <v>1116</v>
      </c>
      <c r="C1171" s="2">
        <f t="shared" ref="C1171:C1173" si="170">SUM(D1171:E1171)</f>
        <v>0</v>
      </c>
      <c r="D1171" s="2"/>
      <c r="E1171" s="2"/>
    </row>
    <row r="1172" ht="19.5" hidden="1" customHeight="1" outlineLevel="2" spans="1:5">
      <c r="A1172" s="2">
        <v>2210302</v>
      </c>
      <c r="B1172" s="2" t="s">
        <v>578</v>
      </c>
      <c r="C1172" s="2">
        <f t="shared" si="170"/>
        <v>0</v>
      </c>
      <c r="D1172" s="2"/>
      <c r="E1172" s="2"/>
    </row>
    <row r="1173" ht="19.5" hidden="1" customHeight="1" outlineLevel="2" spans="1:5">
      <c r="A1173" s="2">
        <v>2210399</v>
      </c>
      <c r="B1173" s="2" t="s">
        <v>1117</v>
      </c>
      <c r="C1173" s="2">
        <f t="shared" si="170"/>
        <v>0</v>
      </c>
      <c r="D1173" s="2"/>
      <c r="E1173" s="2"/>
    </row>
    <row r="1174" ht="21.95" customHeight="1" collapsed="1" spans="1:5">
      <c r="A1174" s="2">
        <v>222</v>
      </c>
      <c r="B1174" s="2" t="s">
        <v>1118</v>
      </c>
      <c r="C1174" s="2">
        <f t="shared" ref="C1174:E1174" si="171">SUM(C1175,C1193,C1199,C1205)</f>
        <v>58</v>
      </c>
      <c r="D1174" s="2">
        <f t="shared" si="171"/>
        <v>58</v>
      </c>
      <c r="E1174" s="2">
        <f t="shared" si="171"/>
        <v>0</v>
      </c>
    </row>
    <row r="1175" ht="19.5" hidden="1" customHeight="1" outlineLevel="1" collapsed="1" spans="1:5">
      <c r="A1175" s="2">
        <v>22201</v>
      </c>
      <c r="B1175" s="2" t="s">
        <v>1119</v>
      </c>
      <c r="C1175" s="2">
        <f t="shared" ref="C1175:E1175" si="172">SUM(C1176:C1192)</f>
        <v>58</v>
      </c>
      <c r="D1175" s="2">
        <f t="shared" si="172"/>
        <v>58</v>
      </c>
      <c r="E1175" s="2">
        <f t="shared" si="172"/>
        <v>0</v>
      </c>
    </row>
    <row r="1176" ht="19.5" hidden="1" customHeight="1" outlineLevel="2" spans="1:5">
      <c r="A1176" s="2">
        <v>2220101</v>
      </c>
      <c r="B1176" s="2" t="s">
        <v>159</v>
      </c>
      <c r="C1176" s="2">
        <f t="shared" ref="C1176:C1192" si="173">SUM(D1176:E1176)</f>
        <v>20</v>
      </c>
      <c r="D1176" s="2">
        <v>20</v>
      </c>
      <c r="E1176" s="2"/>
    </row>
    <row r="1177" ht="19.5" hidden="1" customHeight="1" outlineLevel="2" spans="1:5">
      <c r="A1177" s="2">
        <v>2220102</v>
      </c>
      <c r="B1177" s="2" t="s">
        <v>160</v>
      </c>
      <c r="C1177" s="2">
        <f t="shared" si="173"/>
        <v>0</v>
      </c>
      <c r="D1177" s="2"/>
      <c r="E1177" s="2"/>
    </row>
    <row r="1178" ht="19.5" hidden="1" customHeight="1" outlineLevel="2" spans="1:5">
      <c r="A1178" s="2">
        <v>2220103</v>
      </c>
      <c r="B1178" s="2" t="s">
        <v>170</v>
      </c>
      <c r="C1178" s="2">
        <f t="shared" si="173"/>
        <v>0</v>
      </c>
      <c r="D1178" s="2"/>
      <c r="E1178" s="2"/>
    </row>
    <row r="1179" ht="19.5" hidden="1" customHeight="1" outlineLevel="2" spans="1:5">
      <c r="A1179" s="2">
        <v>2220104</v>
      </c>
      <c r="B1179" s="2" t="s">
        <v>1120</v>
      </c>
      <c r="C1179" s="2">
        <f t="shared" si="173"/>
        <v>0</v>
      </c>
      <c r="D1179" s="2"/>
      <c r="E1179" s="2"/>
    </row>
    <row r="1180" ht="19.5" hidden="1" customHeight="1" outlineLevel="2" spans="1:5">
      <c r="A1180" s="2">
        <v>2220105</v>
      </c>
      <c r="B1180" s="2" t="s">
        <v>1121</v>
      </c>
      <c r="C1180" s="2">
        <f t="shared" si="173"/>
        <v>0</v>
      </c>
      <c r="D1180" s="2"/>
      <c r="E1180" s="2"/>
    </row>
    <row r="1181" ht="19.5" hidden="1" customHeight="1" outlineLevel="2" spans="1:5">
      <c r="A1181" s="2">
        <v>2220106</v>
      </c>
      <c r="B1181" s="2" t="s">
        <v>581</v>
      </c>
      <c r="C1181" s="2">
        <f t="shared" si="173"/>
        <v>0</v>
      </c>
      <c r="D1181" s="2"/>
      <c r="E1181" s="2"/>
    </row>
    <row r="1182" ht="19.5" hidden="1" customHeight="1" outlineLevel="2" spans="1:5">
      <c r="A1182" s="2">
        <v>2220107</v>
      </c>
      <c r="B1182" s="2" t="s">
        <v>1122</v>
      </c>
      <c r="C1182" s="2">
        <f t="shared" si="173"/>
        <v>0</v>
      </c>
      <c r="D1182" s="2"/>
      <c r="E1182" s="2"/>
    </row>
    <row r="1183" ht="19.5" hidden="1" customHeight="1" outlineLevel="2" spans="1:5">
      <c r="A1183" s="2">
        <v>2220112</v>
      </c>
      <c r="B1183" s="2" t="s">
        <v>1123</v>
      </c>
      <c r="C1183" s="2">
        <f t="shared" si="173"/>
        <v>0</v>
      </c>
      <c r="D1183" s="2"/>
      <c r="E1183" s="2"/>
    </row>
    <row r="1184" ht="19.5" hidden="1" customHeight="1" outlineLevel="2" spans="1:5">
      <c r="A1184" s="2">
        <v>2220113</v>
      </c>
      <c r="B1184" s="2" t="s">
        <v>1124</v>
      </c>
      <c r="C1184" s="2">
        <f t="shared" si="173"/>
        <v>0</v>
      </c>
      <c r="D1184" s="2"/>
      <c r="E1184" s="2"/>
    </row>
    <row r="1185" ht="19.5" hidden="1" customHeight="1" outlineLevel="2" spans="1:5">
      <c r="A1185" s="2">
        <v>2220114</v>
      </c>
      <c r="B1185" s="2" t="s">
        <v>1125</v>
      </c>
      <c r="C1185" s="2">
        <f t="shared" si="173"/>
        <v>0</v>
      </c>
      <c r="D1185" s="2"/>
      <c r="E1185" s="2"/>
    </row>
    <row r="1186" ht="19.5" hidden="1" customHeight="1" outlineLevel="2" spans="1:5">
      <c r="A1186" s="2">
        <v>2220115</v>
      </c>
      <c r="B1186" s="2" t="s">
        <v>1126</v>
      </c>
      <c r="C1186" s="2">
        <f t="shared" si="173"/>
        <v>0</v>
      </c>
      <c r="D1186" s="2"/>
      <c r="E1186" s="2"/>
    </row>
    <row r="1187" ht="19.5" hidden="1" customHeight="1" outlineLevel="2" spans="1:5">
      <c r="A1187" s="2">
        <v>2220118</v>
      </c>
      <c r="B1187" s="2" t="s">
        <v>1127</v>
      </c>
      <c r="C1187" s="2">
        <f t="shared" si="173"/>
        <v>0</v>
      </c>
      <c r="D1187" s="2"/>
      <c r="E1187" s="2"/>
    </row>
    <row r="1188" ht="19.5" hidden="1" customHeight="1" outlineLevel="2" spans="1:5">
      <c r="A1188" s="2">
        <v>2220119</v>
      </c>
      <c r="B1188" s="2" t="s">
        <v>1128</v>
      </c>
      <c r="C1188" s="2">
        <f t="shared" si="173"/>
        <v>0</v>
      </c>
      <c r="D1188" s="2"/>
      <c r="E1188" s="2"/>
    </row>
    <row r="1189" ht="19.5" hidden="1" customHeight="1" outlineLevel="2" spans="1:5">
      <c r="A1189" s="2">
        <v>2220120</v>
      </c>
      <c r="B1189" s="2" t="s">
        <v>1129</v>
      </c>
      <c r="C1189" s="2">
        <f t="shared" si="173"/>
        <v>0</v>
      </c>
      <c r="D1189" s="2"/>
      <c r="E1189" s="2"/>
    </row>
    <row r="1190" ht="19.5" hidden="1" customHeight="1" outlineLevel="2" spans="1:5">
      <c r="A1190" s="2">
        <v>2220121</v>
      </c>
      <c r="B1190" s="2" t="s">
        <v>1130</v>
      </c>
      <c r="C1190" s="2">
        <f t="shared" si="173"/>
        <v>0</v>
      </c>
      <c r="D1190" s="2"/>
      <c r="E1190" s="2"/>
    </row>
    <row r="1191" ht="19.5" hidden="1" customHeight="1" outlineLevel="2" spans="1:5">
      <c r="A1191" s="2">
        <v>2220150</v>
      </c>
      <c r="B1191" s="2" t="s">
        <v>173</v>
      </c>
      <c r="C1191" s="2">
        <f t="shared" si="173"/>
        <v>38</v>
      </c>
      <c r="D1191" s="2">
        <v>38</v>
      </c>
      <c r="E1191" s="2"/>
    </row>
    <row r="1192" ht="19.5" hidden="1" customHeight="1" outlineLevel="2" spans="1:5">
      <c r="A1192" s="2">
        <v>2220199</v>
      </c>
      <c r="B1192" s="2" t="s">
        <v>582</v>
      </c>
      <c r="C1192" s="2">
        <f t="shared" si="173"/>
        <v>0</v>
      </c>
      <c r="D1192" s="2"/>
      <c r="E1192" s="2"/>
    </row>
    <row r="1193" ht="19.5" hidden="1" customHeight="1" outlineLevel="1" collapsed="1" spans="1:5">
      <c r="A1193" s="2">
        <v>22203</v>
      </c>
      <c r="B1193" s="2" t="s">
        <v>1131</v>
      </c>
      <c r="C1193" s="2">
        <f t="shared" ref="C1193:E1193" si="174">SUM(C1194:C1198)</f>
        <v>0</v>
      </c>
      <c r="D1193" s="2">
        <f t="shared" si="174"/>
        <v>0</v>
      </c>
      <c r="E1193" s="2">
        <f t="shared" si="174"/>
        <v>0</v>
      </c>
    </row>
    <row r="1194" ht="19.5" hidden="1" customHeight="1" outlineLevel="2" spans="1:5">
      <c r="A1194" s="2">
        <v>2220301</v>
      </c>
      <c r="B1194" s="2" t="s">
        <v>1132</v>
      </c>
      <c r="C1194" s="2">
        <f t="shared" ref="C1194:C1198" si="175">SUM(D1194:E1194)</f>
        <v>0</v>
      </c>
      <c r="D1194" s="2"/>
      <c r="E1194" s="2"/>
    </row>
    <row r="1195" ht="19.5" hidden="1" customHeight="1" outlineLevel="2" spans="1:5">
      <c r="A1195" s="2">
        <v>2220303</v>
      </c>
      <c r="B1195" s="2" t="s">
        <v>1133</v>
      </c>
      <c r="C1195" s="2">
        <f t="shared" si="175"/>
        <v>0</v>
      </c>
      <c r="D1195" s="2"/>
      <c r="E1195" s="2"/>
    </row>
    <row r="1196" ht="19.5" hidden="1" customHeight="1" outlineLevel="2" spans="1:5">
      <c r="A1196" s="2">
        <v>2220304</v>
      </c>
      <c r="B1196" s="2" t="s">
        <v>1134</v>
      </c>
      <c r="C1196" s="2">
        <f t="shared" si="175"/>
        <v>0</v>
      </c>
      <c r="D1196" s="2"/>
      <c r="E1196" s="2"/>
    </row>
    <row r="1197" ht="19.5" hidden="1" customHeight="1" outlineLevel="2" spans="1:5">
      <c r="A1197" s="2">
        <v>2220305</v>
      </c>
      <c r="B1197" s="2" t="s">
        <v>1135</v>
      </c>
      <c r="C1197" s="2">
        <f t="shared" si="175"/>
        <v>0</v>
      </c>
      <c r="D1197" s="2"/>
      <c r="E1197" s="2"/>
    </row>
    <row r="1198" ht="19.5" hidden="1" customHeight="1" outlineLevel="2" spans="1:5">
      <c r="A1198" s="2">
        <v>2220399</v>
      </c>
      <c r="B1198" s="2" t="s">
        <v>1136</v>
      </c>
      <c r="C1198" s="2">
        <f t="shared" si="175"/>
        <v>0</v>
      </c>
      <c r="D1198" s="2"/>
      <c r="E1198" s="2"/>
    </row>
    <row r="1199" ht="19.5" hidden="1" customHeight="1" outlineLevel="1" collapsed="1" spans="1:5">
      <c r="A1199" s="2">
        <v>22204</v>
      </c>
      <c r="B1199" s="2" t="s">
        <v>583</v>
      </c>
      <c r="C1199" s="2">
        <f t="shared" ref="C1199:E1199" si="176">SUM(C1200:C1204)</f>
        <v>0</v>
      </c>
      <c r="D1199" s="2">
        <f t="shared" si="176"/>
        <v>0</v>
      </c>
      <c r="E1199" s="2">
        <f t="shared" si="176"/>
        <v>0</v>
      </c>
    </row>
    <row r="1200" ht="19.5" hidden="1" customHeight="1" outlineLevel="2" spans="1:5">
      <c r="A1200" s="2">
        <v>2220401</v>
      </c>
      <c r="B1200" s="2" t="s">
        <v>1137</v>
      </c>
      <c r="C1200" s="2">
        <f t="shared" ref="C1200:C1204" si="177">SUM(D1200:E1200)</f>
        <v>0</v>
      </c>
      <c r="D1200" s="2"/>
      <c r="E1200" s="2"/>
    </row>
    <row r="1201" ht="19.5" hidden="1" customHeight="1" outlineLevel="2" spans="1:5">
      <c r="A1201" s="2">
        <v>2220402</v>
      </c>
      <c r="B1201" s="2" t="s">
        <v>584</v>
      </c>
      <c r="C1201" s="2">
        <f t="shared" si="177"/>
        <v>0</v>
      </c>
      <c r="D1201" s="2"/>
      <c r="E1201" s="2"/>
    </row>
    <row r="1202" ht="19.5" hidden="1" customHeight="1" outlineLevel="2" spans="1:5">
      <c r="A1202" s="2">
        <v>2220403</v>
      </c>
      <c r="B1202" s="2" t="s">
        <v>585</v>
      </c>
      <c r="C1202" s="2">
        <f t="shared" si="177"/>
        <v>0</v>
      </c>
      <c r="D1202" s="2"/>
      <c r="E1202" s="2"/>
    </row>
    <row r="1203" ht="19.5" hidden="1" customHeight="1" outlineLevel="2" spans="1:5">
      <c r="A1203" s="2">
        <v>2220404</v>
      </c>
      <c r="B1203" s="2" t="s">
        <v>1138</v>
      </c>
      <c r="C1203" s="2">
        <f t="shared" si="177"/>
        <v>0</v>
      </c>
      <c r="D1203" s="2"/>
      <c r="E1203" s="2"/>
    </row>
    <row r="1204" ht="19.5" hidden="1" customHeight="1" outlineLevel="2" spans="1:5">
      <c r="A1204" s="2">
        <v>2220499</v>
      </c>
      <c r="B1204" s="2" t="s">
        <v>1139</v>
      </c>
      <c r="C1204" s="2">
        <f t="shared" si="177"/>
        <v>0</v>
      </c>
      <c r="D1204" s="2"/>
      <c r="E1204" s="2"/>
    </row>
    <row r="1205" ht="19.5" hidden="1" customHeight="1" outlineLevel="1" collapsed="1" spans="1:5">
      <c r="A1205" s="2">
        <v>22205</v>
      </c>
      <c r="B1205" s="2" t="s">
        <v>1140</v>
      </c>
      <c r="C1205" s="2">
        <f t="shared" ref="C1205:E1205" si="178">SUM(C1206:C1217)</f>
        <v>0</v>
      </c>
      <c r="D1205" s="2">
        <f t="shared" si="178"/>
        <v>0</v>
      </c>
      <c r="E1205" s="2">
        <f t="shared" si="178"/>
        <v>0</v>
      </c>
    </row>
    <row r="1206" ht="19.5" hidden="1" customHeight="1" outlineLevel="2" spans="1:5">
      <c r="A1206" s="2">
        <v>2220501</v>
      </c>
      <c r="B1206" s="2" t="s">
        <v>1141</v>
      </c>
      <c r="C1206" s="2">
        <f t="shared" ref="C1206:C1217" si="179">SUM(D1206:E1206)</f>
        <v>0</v>
      </c>
      <c r="D1206" s="2"/>
      <c r="E1206" s="2"/>
    </row>
    <row r="1207" ht="19.5" hidden="1" customHeight="1" outlineLevel="2" spans="1:5">
      <c r="A1207" s="2">
        <v>2220502</v>
      </c>
      <c r="B1207" s="2" t="s">
        <v>1142</v>
      </c>
      <c r="C1207" s="2">
        <f t="shared" si="179"/>
        <v>0</v>
      </c>
      <c r="D1207" s="2"/>
      <c r="E1207" s="2"/>
    </row>
    <row r="1208" ht="19.5" hidden="1" customHeight="1" outlineLevel="2" spans="1:5">
      <c r="A1208" s="2">
        <v>2220503</v>
      </c>
      <c r="B1208" s="2" t="s">
        <v>1143</v>
      </c>
      <c r="C1208" s="2">
        <f t="shared" si="179"/>
        <v>0</v>
      </c>
      <c r="D1208" s="2"/>
      <c r="E1208" s="2"/>
    </row>
    <row r="1209" ht="19.5" hidden="1" customHeight="1" outlineLevel="2" spans="1:5">
      <c r="A1209" s="2">
        <v>2220504</v>
      </c>
      <c r="B1209" s="2" t="s">
        <v>1144</v>
      </c>
      <c r="C1209" s="2">
        <f t="shared" si="179"/>
        <v>0</v>
      </c>
      <c r="D1209" s="2"/>
      <c r="E1209" s="2"/>
    </row>
    <row r="1210" ht="19.5" hidden="1" customHeight="1" outlineLevel="2" spans="1:5">
      <c r="A1210" s="2">
        <v>2220505</v>
      </c>
      <c r="B1210" s="2" t="s">
        <v>1145</v>
      </c>
      <c r="C1210" s="2">
        <f t="shared" si="179"/>
        <v>0</v>
      </c>
      <c r="D1210" s="2"/>
      <c r="E1210" s="2"/>
    </row>
    <row r="1211" ht="19.5" hidden="1" customHeight="1" outlineLevel="2" spans="1:5">
      <c r="A1211" s="2">
        <v>2220506</v>
      </c>
      <c r="B1211" s="2" t="s">
        <v>1146</v>
      </c>
      <c r="C1211" s="2">
        <f t="shared" si="179"/>
        <v>0</v>
      </c>
      <c r="D1211" s="2"/>
      <c r="E1211" s="2"/>
    </row>
    <row r="1212" ht="19.5" hidden="1" customHeight="1" outlineLevel="2" spans="1:5">
      <c r="A1212" s="2">
        <v>2220507</v>
      </c>
      <c r="B1212" s="2" t="s">
        <v>1147</v>
      </c>
      <c r="C1212" s="2">
        <f t="shared" si="179"/>
        <v>0</v>
      </c>
      <c r="D1212" s="2"/>
      <c r="E1212" s="2"/>
    </row>
    <row r="1213" ht="19.5" hidden="1" customHeight="1" outlineLevel="2" spans="1:5">
      <c r="A1213" s="2">
        <v>2220508</v>
      </c>
      <c r="B1213" s="2" t="s">
        <v>1148</v>
      </c>
      <c r="C1213" s="2">
        <f t="shared" si="179"/>
        <v>0</v>
      </c>
      <c r="D1213" s="2"/>
      <c r="E1213" s="2"/>
    </row>
    <row r="1214" ht="19.5" hidden="1" customHeight="1" outlineLevel="2" spans="1:5">
      <c r="A1214" s="2">
        <v>2220509</v>
      </c>
      <c r="B1214" s="2" t="s">
        <v>1149</v>
      </c>
      <c r="C1214" s="2">
        <f t="shared" si="179"/>
        <v>0</v>
      </c>
      <c r="D1214" s="2"/>
      <c r="E1214" s="2"/>
    </row>
    <row r="1215" ht="19.5" hidden="1" customHeight="1" outlineLevel="2" spans="1:5">
      <c r="A1215" s="2">
        <v>2220510</v>
      </c>
      <c r="B1215" s="2" t="s">
        <v>1150</v>
      </c>
      <c r="C1215" s="2">
        <f t="shared" si="179"/>
        <v>0</v>
      </c>
      <c r="D1215" s="2"/>
      <c r="E1215" s="2"/>
    </row>
    <row r="1216" ht="19.5" hidden="1" customHeight="1" outlineLevel="2" spans="1:5">
      <c r="A1216" s="2">
        <v>2220511</v>
      </c>
      <c r="B1216" s="2" t="s">
        <v>1151</v>
      </c>
      <c r="C1216" s="2">
        <f t="shared" si="179"/>
        <v>0</v>
      </c>
      <c r="D1216" s="2"/>
      <c r="E1216" s="2"/>
    </row>
    <row r="1217" ht="19.5" hidden="1" customHeight="1" outlineLevel="2" spans="1:5">
      <c r="A1217" s="2">
        <v>2220599</v>
      </c>
      <c r="B1217" s="2" t="s">
        <v>1152</v>
      </c>
      <c r="C1217" s="2">
        <f t="shared" si="179"/>
        <v>0</v>
      </c>
      <c r="D1217" s="2"/>
      <c r="E1217" s="2"/>
    </row>
    <row r="1218" ht="17.1" customHeight="1" collapsed="1" spans="1:5">
      <c r="A1218" s="2">
        <v>224</v>
      </c>
      <c r="B1218" s="2" t="s">
        <v>1153</v>
      </c>
      <c r="C1218" s="2">
        <f t="shared" ref="C1218:E1218" si="180">C1219+C1230+C1237+C1245+C1258+C1262+C1266</f>
        <v>1977</v>
      </c>
      <c r="D1218" s="2">
        <f t="shared" si="180"/>
        <v>854</v>
      </c>
      <c r="E1218" s="2">
        <f t="shared" si="180"/>
        <v>1123</v>
      </c>
    </row>
    <row r="1219" ht="19.5" hidden="1" customHeight="1" outlineLevel="1" collapsed="1" spans="1:5">
      <c r="A1219" s="2">
        <v>22401</v>
      </c>
      <c r="B1219" s="2" t="s">
        <v>587</v>
      </c>
      <c r="C1219" s="2">
        <f t="shared" ref="C1219:E1219" si="181">SUM(C1220:C1229)</f>
        <v>397</v>
      </c>
      <c r="D1219" s="2">
        <f t="shared" si="181"/>
        <v>347</v>
      </c>
      <c r="E1219" s="2">
        <f t="shared" si="181"/>
        <v>50</v>
      </c>
    </row>
    <row r="1220" ht="19.5" hidden="1" customHeight="1" outlineLevel="2" spans="1:5">
      <c r="A1220" s="2">
        <v>2240101</v>
      </c>
      <c r="B1220" s="2" t="s">
        <v>159</v>
      </c>
      <c r="C1220" s="2">
        <f t="shared" ref="C1220:C1229" si="182">SUM(D1220:E1220)</f>
        <v>347</v>
      </c>
      <c r="D1220" s="2">
        <v>347</v>
      </c>
      <c r="E1220" s="2"/>
    </row>
    <row r="1221" ht="19.5" hidden="1" customHeight="1" outlineLevel="2" spans="1:5">
      <c r="A1221" s="2">
        <v>2240102</v>
      </c>
      <c r="B1221" s="2" t="s">
        <v>160</v>
      </c>
      <c r="C1221" s="2">
        <f t="shared" si="182"/>
        <v>50</v>
      </c>
      <c r="D1221" s="2"/>
      <c r="E1221" s="2">
        <v>50</v>
      </c>
    </row>
    <row r="1222" ht="19.5" hidden="1" customHeight="1" outlineLevel="2" spans="1:5">
      <c r="A1222" s="2">
        <v>2240103</v>
      </c>
      <c r="B1222" s="2" t="s">
        <v>170</v>
      </c>
      <c r="C1222" s="2">
        <f t="shared" si="182"/>
        <v>0</v>
      </c>
      <c r="D1222" s="2"/>
      <c r="E1222" s="2"/>
    </row>
    <row r="1223" ht="19.5" hidden="1" customHeight="1" outlineLevel="2" spans="1:5">
      <c r="A1223" s="2">
        <v>2240104</v>
      </c>
      <c r="B1223" s="2" t="s">
        <v>588</v>
      </c>
      <c r="C1223" s="2">
        <f t="shared" si="182"/>
        <v>0</v>
      </c>
      <c r="D1223" s="2"/>
      <c r="E1223" s="2"/>
    </row>
    <row r="1224" ht="19.5" hidden="1" customHeight="1" outlineLevel="2" spans="1:5">
      <c r="A1224" s="2">
        <v>2240105</v>
      </c>
      <c r="B1224" s="2" t="s">
        <v>1154</v>
      </c>
      <c r="C1224" s="2">
        <f t="shared" si="182"/>
        <v>0</v>
      </c>
      <c r="D1224" s="2"/>
      <c r="E1224" s="2"/>
    </row>
    <row r="1225" ht="19.5" hidden="1" customHeight="1" outlineLevel="2" spans="1:5">
      <c r="A1225" s="2">
        <v>2240106</v>
      </c>
      <c r="B1225" s="2" t="s">
        <v>1155</v>
      </c>
      <c r="C1225" s="2">
        <f t="shared" si="182"/>
        <v>0</v>
      </c>
      <c r="D1225" s="2"/>
      <c r="E1225" s="2"/>
    </row>
    <row r="1226" ht="19.5" hidden="1" customHeight="1" outlineLevel="2" spans="1:5">
      <c r="A1226" s="2">
        <v>2240108</v>
      </c>
      <c r="B1226" s="2" t="s">
        <v>1156</v>
      </c>
      <c r="C1226" s="2">
        <f t="shared" si="182"/>
        <v>0</v>
      </c>
      <c r="D1226" s="2"/>
      <c r="E1226" s="2"/>
    </row>
    <row r="1227" ht="19.5" hidden="1" customHeight="1" outlineLevel="2" spans="1:5">
      <c r="A1227" s="2">
        <v>2240109</v>
      </c>
      <c r="B1227" s="2" t="s">
        <v>589</v>
      </c>
      <c r="C1227" s="2">
        <f t="shared" si="182"/>
        <v>0</v>
      </c>
      <c r="D1227" s="2"/>
      <c r="E1227" s="2"/>
    </row>
    <row r="1228" ht="19.5" hidden="1" customHeight="1" outlineLevel="2" spans="1:5">
      <c r="A1228" s="2">
        <v>2240150</v>
      </c>
      <c r="B1228" s="2" t="s">
        <v>173</v>
      </c>
      <c r="C1228" s="2">
        <f t="shared" si="182"/>
        <v>0</v>
      </c>
      <c r="D1228" s="2"/>
      <c r="E1228" s="2"/>
    </row>
    <row r="1229" ht="19.5" hidden="1" customHeight="1" outlineLevel="2" spans="1:5">
      <c r="A1229" s="2">
        <v>2240199</v>
      </c>
      <c r="B1229" s="2" t="s">
        <v>590</v>
      </c>
      <c r="C1229" s="2">
        <f t="shared" si="182"/>
        <v>0</v>
      </c>
      <c r="D1229" s="2"/>
      <c r="E1229" s="2"/>
    </row>
    <row r="1230" ht="19.5" hidden="1" customHeight="1" outlineLevel="1" collapsed="1" spans="1:5">
      <c r="A1230" s="2">
        <v>22402</v>
      </c>
      <c r="B1230" s="2" t="s">
        <v>591</v>
      </c>
      <c r="C1230" s="2">
        <f t="shared" ref="C1230:E1230" si="183">SUM(C1231:C1236)</f>
        <v>1536</v>
      </c>
      <c r="D1230" s="2">
        <f t="shared" si="183"/>
        <v>473</v>
      </c>
      <c r="E1230" s="2">
        <f t="shared" si="183"/>
        <v>1063</v>
      </c>
    </row>
    <row r="1231" ht="19.5" hidden="1" customHeight="1" outlineLevel="2" spans="1:5">
      <c r="A1231" s="2">
        <v>2240201</v>
      </c>
      <c r="B1231" s="2" t="s">
        <v>159</v>
      </c>
      <c r="C1231" s="2">
        <f t="shared" ref="C1231:C1236" si="184">SUM(D1231:E1231)</f>
        <v>0</v>
      </c>
      <c r="D1231" s="2"/>
      <c r="E1231" s="2"/>
    </row>
    <row r="1232" ht="19.5" hidden="1" customHeight="1" outlineLevel="2" spans="1:5">
      <c r="A1232" s="2">
        <v>2240202</v>
      </c>
      <c r="B1232" s="2" t="s">
        <v>160</v>
      </c>
      <c r="C1232" s="2">
        <f t="shared" si="184"/>
        <v>0</v>
      </c>
      <c r="D1232" s="2"/>
      <c r="E1232" s="2"/>
    </row>
    <row r="1233" ht="19.5" hidden="1" customHeight="1" outlineLevel="2" spans="1:5">
      <c r="A1233" s="2">
        <v>2240203</v>
      </c>
      <c r="B1233" s="2" t="s">
        <v>170</v>
      </c>
      <c r="C1233" s="2">
        <f t="shared" si="184"/>
        <v>0</v>
      </c>
      <c r="D1233" s="2"/>
      <c r="E1233" s="2"/>
    </row>
    <row r="1234" ht="19.5" hidden="1" customHeight="1" outlineLevel="2" spans="1:5">
      <c r="A1234" s="2">
        <v>2240204</v>
      </c>
      <c r="B1234" s="2" t="s">
        <v>592</v>
      </c>
      <c r="C1234" s="2">
        <f t="shared" si="184"/>
        <v>1049</v>
      </c>
      <c r="D1234" s="2"/>
      <c r="E1234" s="2">
        <v>1049</v>
      </c>
    </row>
    <row r="1235" ht="19.5" hidden="1" customHeight="1" outlineLevel="2" spans="1:5">
      <c r="A1235" s="2">
        <v>2240250</v>
      </c>
      <c r="B1235" s="2" t="s">
        <v>1157</v>
      </c>
      <c r="C1235" s="2">
        <f t="shared" si="184"/>
        <v>473</v>
      </c>
      <c r="D1235" s="2">
        <v>473</v>
      </c>
      <c r="E1235" s="2"/>
    </row>
    <row r="1236" ht="19.5" hidden="1" customHeight="1" outlineLevel="2" spans="1:5">
      <c r="A1236" s="2">
        <v>2240299</v>
      </c>
      <c r="B1236" s="2" t="s">
        <v>595</v>
      </c>
      <c r="C1236" s="2">
        <f t="shared" si="184"/>
        <v>14</v>
      </c>
      <c r="D1236" s="2"/>
      <c r="E1236" s="2">
        <v>14</v>
      </c>
    </row>
    <row r="1237" ht="19.5" hidden="1" customHeight="1" outlineLevel="1" collapsed="1" spans="1:5">
      <c r="A1237" s="2">
        <v>22404</v>
      </c>
      <c r="B1237" s="2" t="s">
        <v>1158</v>
      </c>
      <c r="C1237" s="2">
        <f t="shared" ref="C1237:E1237" si="185">SUM(C1238:C1244)</f>
        <v>0</v>
      </c>
      <c r="D1237" s="2">
        <f t="shared" si="185"/>
        <v>0</v>
      </c>
      <c r="E1237" s="2">
        <f t="shared" si="185"/>
        <v>0</v>
      </c>
    </row>
    <row r="1238" ht="19.5" hidden="1" customHeight="1" outlineLevel="2" spans="1:5">
      <c r="A1238" s="2">
        <v>2240401</v>
      </c>
      <c r="B1238" s="2" t="s">
        <v>159</v>
      </c>
      <c r="C1238" s="2">
        <f t="shared" ref="C1238:C1244" si="186">SUM(D1238:E1238)</f>
        <v>0</v>
      </c>
      <c r="D1238" s="2"/>
      <c r="E1238" s="2"/>
    </row>
    <row r="1239" ht="19.5" hidden="1" customHeight="1" outlineLevel="2" spans="1:5">
      <c r="A1239" s="2">
        <v>2240402</v>
      </c>
      <c r="B1239" s="2" t="s">
        <v>160</v>
      </c>
      <c r="C1239" s="2">
        <f t="shared" si="186"/>
        <v>0</v>
      </c>
      <c r="D1239" s="2"/>
      <c r="E1239" s="2"/>
    </row>
    <row r="1240" ht="19.5" hidden="1" customHeight="1" outlineLevel="2" spans="1:5">
      <c r="A1240" s="2">
        <v>2240403</v>
      </c>
      <c r="B1240" s="2" t="s">
        <v>170</v>
      </c>
      <c r="C1240" s="2">
        <f t="shared" si="186"/>
        <v>0</v>
      </c>
      <c r="D1240" s="2"/>
      <c r="E1240" s="2"/>
    </row>
    <row r="1241" ht="19.5" hidden="1" customHeight="1" outlineLevel="2" spans="1:5">
      <c r="A1241" s="2">
        <v>2240404</v>
      </c>
      <c r="B1241" s="2" t="s">
        <v>1159</v>
      </c>
      <c r="C1241" s="2">
        <f t="shared" si="186"/>
        <v>0</v>
      </c>
      <c r="D1241" s="2"/>
      <c r="E1241" s="2"/>
    </row>
    <row r="1242" ht="19.5" hidden="1" customHeight="1" outlineLevel="2" spans="1:5">
      <c r="A1242" s="2">
        <v>2240405</v>
      </c>
      <c r="B1242" s="2" t="s">
        <v>1160</v>
      </c>
      <c r="C1242" s="2">
        <f t="shared" si="186"/>
        <v>0</v>
      </c>
      <c r="D1242" s="2"/>
      <c r="E1242" s="2"/>
    </row>
    <row r="1243" ht="19.5" hidden="1" customHeight="1" outlineLevel="2" spans="1:5">
      <c r="A1243" s="2">
        <v>2240450</v>
      </c>
      <c r="B1243" s="2" t="s">
        <v>173</v>
      </c>
      <c r="C1243" s="2">
        <f t="shared" si="186"/>
        <v>0</v>
      </c>
      <c r="D1243" s="2"/>
      <c r="E1243" s="2"/>
    </row>
    <row r="1244" ht="19.5" hidden="1" customHeight="1" outlineLevel="2" spans="1:5">
      <c r="A1244" s="2">
        <v>2240499</v>
      </c>
      <c r="B1244" s="2" t="s">
        <v>1161</v>
      </c>
      <c r="C1244" s="2">
        <f t="shared" si="186"/>
        <v>0</v>
      </c>
      <c r="D1244" s="2"/>
      <c r="E1244" s="2"/>
    </row>
    <row r="1245" ht="19.5" hidden="1" customHeight="1" outlineLevel="1" collapsed="1" spans="1:5">
      <c r="A1245" s="2">
        <v>22405</v>
      </c>
      <c r="B1245" s="2" t="s">
        <v>596</v>
      </c>
      <c r="C1245" s="2">
        <f t="shared" ref="C1245:E1245" si="187">SUM(C1246:C1257)</f>
        <v>44</v>
      </c>
      <c r="D1245" s="2">
        <f t="shared" si="187"/>
        <v>34</v>
      </c>
      <c r="E1245" s="2">
        <f t="shared" si="187"/>
        <v>10</v>
      </c>
    </row>
    <row r="1246" ht="19.5" hidden="1" customHeight="1" outlineLevel="2" spans="1:5">
      <c r="A1246" s="2">
        <v>2240501</v>
      </c>
      <c r="B1246" s="2" t="s">
        <v>159</v>
      </c>
      <c r="C1246" s="2">
        <f t="shared" ref="C1246:C1257" si="188">SUM(D1246:E1246)</f>
        <v>34</v>
      </c>
      <c r="D1246" s="2">
        <v>34</v>
      </c>
      <c r="E1246" s="2"/>
    </row>
    <row r="1247" ht="19.5" hidden="1" customHeight="1" outlineLevel="2" spans="1:5">
      <c r="A1247" s="2">
        <v>2240502</v>
      </c>
      <c r="B1247" s="2" t="s">
        <v>160</v>
      </c>
      <c r="C1247" s="2">
        <f t="shared" si="188"/>
        <v>0</v>
      </c>
      <c r="D1247" s="2"/>
      <c r="E1247" s="2"/>
    </row>
    <row r="1248" ht="19.5" hidden="1" customHeight="1" outlineLevel="2" spans="1:5">
      <c r="A1248" s="2">
        <v>2240503</v>
      </c>
      <c r="B1248" s="2" t="s">
        <v>170</v>
      </c>
      <c r="C1248" s="2">
        <f t="shared" si="188"/>
        <v>0</v>
      </c>
      <c r="D1248" s="2"/>
      <c r="E1248" s="2"/>
    </row>
    <row r="1249" ht="19.5" hidden="1" customHeight="1" outlineLevel="2" spans="1:5">
      <c r="A1249" s="2">
        <v>2240504</v>
      </c>
      <c r="B1249" s="2" t="s">
        <v>597</v>
      </c>
      <c r="C1249" s="2">
        <f t="shared" si="188"/>
        <v>6</v>
      </c>
      <c r="D1249" s="2"/>
      <c r="E1249" s="2">
        <v>6</v>
      </c>
    </row>
    <row r="1250" ht="19.5" hidden="1" customHeight="1" outlineLevel="2" spans="1:5">
      <c r="A1250" s="2">
        <v>2240505</v>
      </c>
      <c r="B1250" s="2" t="s">
        <v>1162</v>
      </c>
      <c r="C1250" s="2">
        <f t="shared" si="188"/>
        <v>0</v>
      </c>
      <c r="D1250" s="2"/>
      <c r="E1250" s="2"/>
    </row>
    <row r="1251" ht="19.5" hidden="1" customHeight="1" outlineLevel="2" spans="1:5">
      <c r="A1251" s="2">
        <v>2240506</v>
      </c>
      <c r="B1251" s="2" t="s">
        <v>598</v>
      </c>
      <c r="C1251" s="2">
        <f t="shared" si="188"/>
        <v>0</v>
      </c>
      <c r="D1251" s="2"/>
      <c r="E1251" s="2"/>
    </row>
    <row r="1252" ht="19.5" hidden="1" customHeight="1" outlineLevel="2" spans="1:5">
      <c r="A1252" s="2">
        <v>2240507</v>
      </c>
      <c r="B1252" s="2" t="s">
        <v>599</v>
      </c>
      <c r="C1252" s="2">
        <f t="shared" si="188"/>
        <v>1</v>
      </c>
      <c r="D1252" s="2"/>
      <c r="E1252" s="2">
        <v>1</v>
      </c>
    </row>
    <row r="1253" ht="19.5" hidden="1" customHeight="1" outlineLevel="2" spans="1:5">
      <c r="A1253" s="2">
        <v>2240508</v>
      </c>
      <c r="B1253" s="2" t="s">
        <v>600</v>
      </c>
      <c r="C1253" s="2">
        <f t="shared" si="188"/>
        <v>3</v>
      </c>
      <c r="D1253" s="2"/>
      <c r="E1253" s="2">
        <v>3</v>
      </c>
    </row>
    <row r="1254" ht="19.5" hidden="1" customHeight="1" outlineLevel="2" spans="1:5">
      <c r="A1254" s="2">
        <v>2240509</v>
      </c>
      <c r="B1254" s="2" t="s">
        <v>1163</v>
      </c>
      <c r="C1254" s="2">
        <f t="shared" si="188"/>
        <v>0</v>
      </c>
      <c r="D1254" s="2"/>
      <c r="E1254" s="2"/>
    </row>
    <row r="1255" ht="19.5" hidden="1" customHeight="1" outlineLevel="2" spans="1:5">
      <c r="A1255" s="2">
        <v>2240510</v>
      </c>
      <c r="B1255" s="2" t="s">
        <v>1164</v>
      </c>
      <c r="C1255" s="2">
        <f t="shared" si="188"/>
        <v>0</v>
      </c>
      <c r="D1255" s="2"/>
      <c r="E1255" s="2"/>
    </row>
    <row r="1256" ht="19.5" hidden="1" customHeight="1" outlineLevel="2" spans="1:5">
      <c r="A1256" s="2">
        <v>2240550</v>
      </c>
      <c r="B1256" s="2" t="s">
        <v>1165</v>
      </c>
      <c r="C1256" s="2">
        <f t="shared" si="188"/>
        <v>0</v>
      </c>
      <c r="D1256" s="2"/>
      <c r="E1256" s="2"/>
    </row>
    <row r="1257" ht="19.5" hidden="1" customHeight="1" outlineLevel="2" spans="1:5">
      <c r="A1257" s="2" t="s">
        <v>1166</v>
      </c>
      <c r="B1257" s="2" t="s">
        <v>1167</v>
      </c>
      <c r="C1257" s="2">
        <f t="shared" si="188"/>
        <v>0</v>
      </c>
      <c r="D1257" s="2"/>
      <c r="E1257" s="2"/>
    </row>
    <row r="1258" ht="19.5" hidden="1" customHeight="1" outlineLevel="1" collapsed="1" spans="1:5">
      <c r="A1258" s="2">
        <v>22406</v>
      </c>
      <c r="B1258" s="2" t="s">
        <v>601</v>
      </c>
      <c r="C1258" s="2">
        <f t="shared" ref="C1258:E1258" si="189">SUM(C1259:C1261)</f>
        <v>0</v>
      </c>
      <c r="D1258" s="2">
        <f t="shared" si="189"/>
        <v>0</v>
      </c>
      <c r="E1258" s="2">
        <f t="shared" si="189"/>
        <v>0</v>
      </c>
    </row>
    <row r="1259" ht="19.5" hidden="1" customHeight="1" outlineLevel="2" spans="1:5">
      <c r="A1259" s="2">
        <v>2240601</v>
      </c>
      <c r="B1259" s="2" t="s">
        <v>602</v>
      </c>
      <c r="C1259" s="2">
        <f t="shared" ref="C1259:C1261" si="190">SUM(D1259:E1259)</f>
        <v>0</v>
      </c>
      <c r="D1259" s="2"/>
      <c r="E1259" s="2"/>
    </row>
    <row r="1260" ht="19.5" hidden="1" customHeight="1" outlineLevel="2" spans="1:5">
      <c r="A1260" s="2">
        <v>2240602</v>
      </c>
      <c r="B1260" s="2" t="s">
        <v>603</v>
      </c>
      <c r="C1260" s="2">
        <f t="shared" si="190"/>
        <v>0</v>
      </c>
      <c r="D1260" s="2"/>
      <c r="E1260" s="2"/>
    </row>
    <row r="1261" ht="19.5" hidden="1" customHeight="1" outlineLevel="2" spans="1:5">
      <c r="A1261" s="2">
        <v>2240699</v>
      </c>
      <c r="B1261" s="2" t="s">
        <v>1168</v>
      </c>
      <c r="C1261" s="2">
        <f t="shared" si="190"/>
        <v>0</v>
      </c>
      <c r="D1261" s="2"/>
      <c r="E1261" s="2"/>
    </row>
    <row r="1262" ht="19.5" hidden="1" customHeight="1" outlineLevel="1" collapsed="1" spans="1:5">
      <c r="A1262" s="2">
        <v>22407</v>
      </c>
      <c r="B1262" s="2" t="s">
        <v>604</v>
      </c>
      <c r="C1262" s="2">
        <f t="shared" ref="C1262:E1262" si="191">SUM(C1263:C1265)</f>
        <v>0</v>
      </c>
      <c r="D1262" s="2">
        <f t="shared" si="191"/>
        <v>0</v>
      </c>
      <c r="E1262" s="2">
        <f t="shared" si="191"/>
        <v>0</v>
      </c>
    </row>
    <row r="1263" ht="19.5" hidden="1" customHeight="1" outlineLevel="2" spans="1:5">
      <c r="A1263" s="2">
        <v>2240703</v>
      </c>
      <c r="B1263" s="2" t="s">
        <v>605</v>
      </c>
      <c r="C1263" s="2">
        <f t="shared" ref="C1263:C1265" si="192">SUM(D1263:E1263)</f>
        <v>0</v>
      </c>
      <c r="D1263" s="2"/>
      <c r="E1263" s="2"/>
    </row>
    <row r="1264" ht="19.5" hidden="1" customHeight="1" outlineLevel="2" spans="1:5">
      <c r="A1264" s="2">
        <v>2240704</v>
      </c>
      <c r="B1264" s="2" t="s">
        <v>606</v>
      </c>
      <c r="C1264" s="2">
        <f t="shared" si="192"/>
        <v>0</v>
      </c>
      <c r="D1264" s="2"/>
      <c r="E1264" s="2"/>
    </row>
    <row r="1265" ht="19.5" hidden="1" customHeight="1" outlineLevel="2" spans="1:5">
      <c r="A1265" s="2">
        <v>2240799</v>
      </c>
      <c r="B1265" s="2" t="s">
        <v>607</v>
      </c>
      <c r="C1265" s="2">
        <f t="shared" si="192"/>
        <v>0</v>
      </c>
      <c r="D1265" s="2"/>
      <c r="E1265" s="2"/>
    </row>
    <row r="1266" ht="19.5" hidden="1" customHeight="1" outlineLevel="1" collapsed="1" spans="1:5">
      <c r="A1266" s="2">
        <v>22499</v>
      </c>
      <c r="B1266" s="2" t="s">
        <v>608</v>
      </c>
      <c r="C1266" s="2">
        <f t="shared" ref="C1266:E1266" si="193">C1267</f>
        <v>0</v>
      </c>
      <c r="D1266" s="2">
        <f t="shared" si="193"/>
        <v>0</v>
      </c>
      <c r="E1266" s="2">
        <f t="shared" si="193"/>
        <v>0</v>
      </c>
    </row>
    <row r="1267" ht="19.5" hidden="1" customHeight="1" outlineLevel="2" spans="1:5">
      <c r="A1267" s="2">
        <v>2249999</v>
      </c>
      <c r="B1267" s="2" t="s">
        <v>610</v>
      </c>
      <c r="C1267" s="2">
        <f t="shared" ref="C1267:C1271" si="194">SUM(D1267:E1267)</f>
        <v>0</v>
      </c>
      <c r="D1267" s="2"/>
      <c r="E1267" s="2"/>
    </row>
    <row r="1268" ht="18.95" customHeight="1" spans="1:5">
      <c r="A1268" s="2">
        <v>227</v>
      </c>
      <c r="B1268" s="2" t="s">
        <v>1169</v>
      </c>
      <c r="C1268" s="2">
        <f t="shared" si="194"/>
        <v>3350</v>
      </c>
      <c r="D1268" s="2"/>
      <c r="E1268" s="2">
        <v>3350</v>
      </c>
    </row>
    <row r="1269" ht="18.95" customHeight="1" collapsed="1" spans="1:5">
      <c r="A1269" s="2">
        <v>229</v>
      </c>
      <c r="B1269" s="2" t="s">
        <v>1170</v>
      </c>
      <c r="C1269" s="2">
        <f t="shared" ref="C1269:E1269" si="195">SUM(C1270:C1271)</f>
        <v>10500</v>
      </c>
      <c r="D1269" s="2">
        <f t="shared" si="195"/>
        <v>0</v>
      </c>
      <c r="E1269" s="2">
        <f t="shared" si="195"/>
        <v>10500</v>
      </c>
    </row>
    <row r="1270" ht="19.5" hidden="1" customHeight="1" outlineLevel="1" spans="1:5">
      <c r="A1270" s="2">
        <v>22902</v>
      </c>
      <c r="B1270" s="2" t="s">
        <v>613</v>
      </c>
      <c r="C1270" s="2">
        <f t="shared" si="194"/>
        <v>0</v>
      </c>
      <c r="D1270" s="2"/>
      <c r="E1270" s="2"/>
    </row>
    <row r="1271" ht="19.5" hidden="1" customHeight="1" outlineLevel="1" spans="1:5">
      <c r="A1271" s="2">
        <v>22999</v>
      </c>
      <c r="B1271" s="2" t="s">
        <v>614</v>
      </c>
      <c r="C1271" s="2">
        <f t="shared" si="194"/>
        <v>10500</v>
      </c>
      <c r="D1271" s="2"/>
      <c r="E1271" s="2">
        <v>10500</v>
      </c>
    </row>
    <row r="1272" ht="24" customHeight="1" collapsed="1" spans="1:5">
      <c r="A1272" s="2">
        <v>232</v>
      </c>
      <c r="B1272" s="2" t="s">
        <v>1171</v>
      </c>
      <c r="C1272" s="2">
        <f t="shared" ref="C1272:E1272" si="196">C1273</f>
        <v>2178</v>
      </c>
      <c r="D1272" s="2">
        <f t="shared" si="196"/>
        <v>0</v>
      </c>
      <c r="E1272" s="2">
        <f t="shared" si="196"/>
        <v>2178</v>
      </c>
    </row>
    <row r="1273" ht="19.5" hidden="1" customHeight="1" outlineLevel="1" collapsed="1" spans="1:5">
      <c r="A1273" s="2">
        <v>23203</v>
      </c>
      <c r="B1273" s="2" t="s">
        <v>616</v>
      </c>
      <c r="C1273" s="2">
        <f t="shared" ref="C1273:E1273" si="197">SUM(C1274:C1277)</f>
        <v>2178</v>
      </c>
      <c r="D1273" s="2">
        <f t="shared" si="197"/>
        <v>0</v>
      </c>
      <c r="E1273" s="2">
        <f t="shared" si="197"/>
        <v>2178</v>
      </c>
    </row>
    <row r="1274" ht="19.5" hidden="1" customHeight="1" outlineLevel="2" spans="1:5">
      <c r="A1274" s="2">
        <v>2320301</v>
      </c>
      <c r="B1274" s="2" t="s">
        <v>617</v>
      </c>
      <c r="C1274" s="2">
        <f t="shared" ref="C1274:C1277" si="198">SUM(D1274:E1274)</f>
        <v>2178</v>
      </c>
      <c r="D1274" s="2"/>
      <c r="E1274" s="2">
        <v>2178</v>
      </c>
    </row>
    <row r="1275" ht="19.5" hidden="1" customHeight="1" outlineLevel="2" spans="1:5">
      <c r="A1275" s="2">
        <v>2320302</v>
      </c>
      <c r="B1275" s="2" t="s">
        <v>1172</v>
      </c>
      <c r="C1275" s="2">
        <f t="shared" si="198"/>
        <v>0</v>
      </c>
      <c r="D1275" s="2"/>
      <c r="E1275" s="2"/>
    </row>
    <row r="1276" ht="19.5" hidden="1" customHeight="1" outlineLevel="2" spans="1:5">
      <c r="A1276" s="2">
        <v>2320303</v>
      </c>
      <c r="B1276" s="2" t="s">
        <v>1173</v>
      </c>
      <c r="C1276" s="2">
        <f t="shared" si="198"/>
        <v>0</v>
      </c>
      <c r="D1276" s="2"/>
      <c r="E1276" s="2"/>
    </row>
    <row r="1277" ht="19.5" hidden="1" customHeight="1" outlineLevel="2" spans="1:5">
      <c r="A1277" s="2">
        <v>2320304</v>
      </c>
      <c r="B1277" s="2" t="s">
        <v>1174</v>
      </c>
      <c r="C1277" s="2">
        <f t="shared" si="198"/>
        <v>0</v>
      </c>
      <c r="D1277" s="2"/>
      <c r="E1277" s="2"/>
    </row>
    <row r="1278" ht="21.95" customHeight="1" collapsed="1" spans="1:5">
      <c r="A1278" s="2">
        <v>233</v>
      </c>
      <c r="B1278" s="2" t="s">
        <v>1175</v>
      </c>
      <c r="C1278" s="2">
        <f t="shared" ref="C1278:E1278" si="199">C1279</f>
        <v>1</v>
      </c>
      <c r="D1278" s="2">
        <f t="shared" si="199"/>
        <v>0</v>
      </c>
      <c r="E1278" s="2">
        <f t="shared" si="199"/>
        <v>1</v>
      </c>
    </row>
    <row r="1279" ht="19.5" hidden="1" customHeight="1" outlineLevel="1" spans="1:5">
      <c r="A1279" s="2">
        <v>23303</v>
      </c>
      <c r="B1279" s="2" t="s">
        <v>619</v>
      </c>
      <c r="C1279" s="2">
        <f>SUM(D1279:E1279)</f>
        <v>1</v>
      </c>
      <c r="D1279" s="2"/>
      <c r="E1279" s="2">
        <v>1</v>
      </c>
    </row>
    <row r="1280" ht="19.5" customHeight="1"/>
  </sheetData>
  <mergeCells count="8">
    <mergeCell ref="A1:E1"/>
    <mergeCell ref="C3:E3"/>
    <mergeCell ref="C4:E4"/>
    <mergeCell ref="A3:A6"/>
    <mergeCell ref="B3:B6"/>
    <mergeCell ref="C5:C6"/>
    <mergeCell ref="D5:D6"/>
    <mergeCell ref="E5:E6"/>
  </mergeCells>
  <printOptions horizontalCentered="1"/>
  <pageMargins left="0.472222222222222" right="0.472222222222222" top="0.984027777777778" bottom="0.786805555555556" header="0.118055555555556" footer="0.393055555555556"/>
  <pageSetup paperSize="9" firstPageNumber="28" orientation="landscape" useFirstPageNumber="1"/>
  <headerFooter alignWithMargins="0">
    <oddFooter>&amp;C&amp;"仿宋_GB2312,常规"&amp;14—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showZeros="0" workbookViewId="0">
      <pane xSplit="2" ySplit="5" topLeftCell="C67" activePane="bottomRight" state="frozen"/>
      <selection/>
      <selection pane="topRight"/>
      <selection pane="bottomLeft"/>
      <selection pane="bottomRight" activeCell="C3" sqref="C3:C5"/>
    </sheetView>
  </sheetViews>
  <sheetFormatPr defaultColWidth="9" defaultRowHeight="14.25" outlineLevelCol="3"/>
  <cols>
    <col min="2" max="2" width="39.875" customWidth="1"/>
    <col min="3" max="3" width="41.75" customWidth="1"/>
  </cols>
  <sheetData>
    <row r="1" ht="38.1" customHeight="1" spans="1:3">
      <c r="A1" s="5" t="s">
        <v>1176</v>
      </c>
      <c r="B1" s="5"/>
      <c r="C1" s="5"/>
    </row>
    <row r="2" ht="20.25" customHeight="1" spans="3:3">
      <c r="C2" t="s">
        <v>1177</v>
      </c>
    </row>
    <row r="3" ht="15" customHeight="1" spans="1:3">
      <c r="A3" s="7" t="s">
        <v>1178</v>
      </c>
      <c r="B3" s="7" t="s">
        <v>1179</v>
      </c>
      <c r="C3" s="7" t="s">
        <v>637</v>
      </c>
    </row>
    <row r="4" ht="15" customHeight="1" spans="1:3">
      <c r="A4" s="7"/>
      <c r="B4" s="7"/>
      <c r="C4" s="7"/>
    </row>
    <row r="5" ht="15" customHeight="1" spans="1:3">
      <c r="A5" s="7"/>
      <c r="B5" s="7"/>
      <c r="C5" s="7"/>
    </row>
    <row r="6" ht="18" customHeight="1" spans="1:4">
      <c r="A6" s="2">
        <v>501</v>
      </c>
      <c r="B6" s="2" t="s">
        <v>1180</v>
      </c>
      <c r="C6" s="2">
        <f>SUM(C7:C10)</f>
        <v>41322</v>
      </c>
      <c r="D6">
        <f>SUM(D7:D10)</f>
        <v>0</v>
      </c>
    </row>
    <row r="7" ht="18" customHeight="1" spans="1:3">
      <c r="A7" s="2">
        <v>50101</v>
      </c>
      <c r="B7" s="2" t="s">
        <v>1181</v>
      </c>
      <c r="C7" s="2">
        <v>22801</v>
      </c>
    </row>
    <row r="8" ht="18" customHeight="1" spans="1:3">
      <c r="A8" s="2">
        <v>50102</v>
      </c>
      <c r="B8" s="2" t="s">
        <v>1182</v>
      </c>
      <c r="C8" s="2">
        <v>6707</v>
      </c>
    </row>
    <row r="9" ht="18" customHeight="1" spans="1:3">
      <c r="A9" s="2">
        <v>50103</v>
      </c>
      <c r="B9" s="2" t="s">
        <v>1183</v>
      </c>
      <c r="C9" s="2">
        <v>3108</v>
      </c>
    </row>
    <row r="10" ht="18" customHeight="1" spans="1:3">
      <c r="A10" s="2">
        <v>50199</v>
      </c>
      <c r="B10" s="2" t="s">
        <v>1184</v>
      </c>
      <c r="C10" s="2">
        <v>8706</v>
      </c>
    </row>
    <row r="11" ht="18" customHeight="1" spans="1:3">
      <c r="A11" s="2">
        <v>502</v>
      </c>
      <c r="B11" s="2" t="s">
        <v>1185</v>
      </c>
      <c r="C11" s="2">
        <f>SUM(C12:C21)</f>
        <v>4059</v>
      </c>
    </row>
    <row r="12" ht="18" customHeight="1" spans="1:3">
      <c r="A12" s="2">
        <v>50201</v>
      </c>
      <c r="B12" s="2" t="s">
        <v>1186</v>
      </c>
      <c r="C12" s="2">
        <v>2817</v>
      </c>
    </row>
    <row r="13" ht="18" customHeight="1" spans="1:3">
      <c r="A13" s="2">
        <v>50202</v>
      </c>
      <c r="B13" s="2" t="s">
        <v>1187</v>
      </c>
      <c r="C13" s="2">
        <v>25</v>
      </c>
    </row>
    <row r="14" ht="18" customHeight="1" spans="1:3">
      <c r="A14" s="2">
        <v>50203</v>
      </c>
      <c r="B14" s="2" t="s">
        <v>1188</v>
      </c>
      <c r="C14" s="2">
        <v>47</v>
      </c>
    </row>
    <row r="15" ht="18" customHeight="1" spans="1:3">
      <c r="A15" s="2">
        <v>50204</v>
      </c>
      <c r="B15" s="2" t="s">
        <v>1189</v>
      </c>
      <c r="C15" s="2"/>
    </row>
    <row r="16" ht="18" customHeight="1" spans="1:3">
      <c r="A16" s="2">
        <v>50205</v>
      </c>
      <c r="B16" s="2" t="s">
        <v>1190</v>
      </c>
      <c r="C16" s="2">
        <v>11</v>
      </c>
    </row>
    <row r="17" ht="18" customHeight="1" spans="1:3">
      <c r="A17" s="2">
        <v>50206</v>
      </c>
      <c r="B17" s="2" t="s">
        <v>1191</v>
      </c>
      <c r="C17" s="2">
        <v>86</v>
      </c>
    </row>
    <row r="18" ht="18" hidden="1" customHeight="1" spans="1:3">
      <c r="A18" s="2">
        <v>50207</v>
      </c>
      <c r="B18" s="2" t="s">
        <v>1192</v>
      </c>
      <c r="C18" s="2"/>
    </row>
    <row r="19" ht="18" customHeight="1" spans="1:3">
      <c r="A19" s="2">
        <v>50208</v>
      </c>
      <c r="B19" s="2" t="s">
        <v>1193</v>
      </c>
      <c r="C19" s="2">
        <v>63</v>
      </c>
    </row>
    <row r="20" ht="18" customHeight="1" spans="1:3">
      <c r="A20" s="2">
        <v>50209</v>
      </c>
      <c r="B20" s="2" t="s">
        <v>1194</v>
      </c>
      <c r="C20" s="2">
        <v>30</v>
      </c>
    </row>
    <row r="21" ht="18" customHeight="1" spans="1:3">
      <c r="A21" s="2">
        <v>50299</v>
      </c>
      <c r="B21" s="2" t="s">
        <v>1195</v>
      </c>
      <c r="C21" s="2">
        <v>980</v>
      </c>
    </row>
    <row r="22" ht="18" customHeight="1" spans="1:3">
      <c r="A22" s="2">
        <v>503</v>
      </c>
      <c r="B22" s="2" t="s">
        <v>1196</v>
      </c>
      <c r="C22" s="2">
        <f>SUM(C23:C29)</f>
        <v>0</v>
      </c>
    </row>
    <row r="23" ht="18" customHeight="1" spans="1:3">
      <c r="A23" s="2">
        <v>50301</v>
      </c>
      <c r="B23" s="2" t="s">
        <v>1197</v>
      </c>
      <c r="C23" s="2"/>
    </row>
    <row r="24" ht="18" customHeight="1" spans="1:3">
      <c r="A24" s="2">
        <v>50302</v>
      </c>
      <c r="B24" s="2" t="s">
        <v>1198</v>
      </c>
      <c r="C24" s="2"/>
    </row>
    <row r="25" ht="18" hidden="1" customHeight="1" spans="1:3">
      <c r="A25" s="2">
        <v>50303</v>
      </c>
      <c r="B25" s="2" t="s">
        <v>1199</v>
      </c>
      <c r="C25" s="2"/>
    </row>
    <row r="26" ht="18" hidden="1" customHeight="1" spans="1:3">
      <c r="A26" s="2">
        <v>50305</v>
      </c>
      <c r="B26" s="2" t="s">
        <v>1200</v>
      </c>
      <c r="C26" s="2"/>
    </row>
    <row r="27" ht="18" customHeight="1" spans="1:3">
      <c r="A27" s="2">
        <v>50306</v>
      </c>
      <c r="B27" s="2" t="s">
        <v>1201</v>
      </c>
      <c r="C27" s="2"/>
    </row>
    <row r="28" ht="18" hidden="1" customHeight="1" spans="1:3">
      <c r="A28" s="2">
        <v>50307</v>
      </c>
      <c r="B28" s="2" t="s">
        <v>1202</v>
      </c>
      <c r="C28" s="2"/>
    </row>
    <row r="29" ht="18" customHeight="1" spans="1:3">
      <c r="A29" s="2">
        <v>50399</v>
      </c>
      <c r="B29" s="2" t="s">
        <v>1203</v>
      </c>
      <c r="C29" s="2"/>
    </row>
    <row r="30" ht="18" customHeight="1" spans="1:3">
      <c r="A30" s="2">
        <v>504</v>
      </c>
      <c r="B30" s="2" t="s">
        <v>1204</v>
      </c>
      <c r="C30" s="2">
        <f>SUM(C31:C36)</f>
        <v>0</v>
      </c>
    </row>
    <row r="31" ht="18" hidden="1" customHeight="1" spans="1:3">
      <c r="A31" s="2">
        <v>50401</v>
      </c>
      <c r="B31" s="2" t="s">
        <v>1197</v>
      </c>
      <c r="C31" s="2"/>
    </row>
    <row r="32" ht="18" customHeight="1" spans="1:3">
      <c r="A32" s="2">
        <v>50402</v>
      </c>
      <c r="B32" s="2" t="s">
        <v>1198</v>
      </c>
      <c r="C32" s="2"/>
    </row>
    <row r="33" ht="18" hidden="1" customHeight="1" spans="1:3">
      <c r="A33" s="2">
        <v>50403</v>
      </c>
      <c r="B33" s="2" t="s">
        <v>1199</v>
      </c>
      <c r="C33" s="2"/>
    </row>
    <row r="34" ht="18" customHeight="1" spans="1:3">
      <c r="A34" s="2">
        <v>50404</v>
      </c>
      <c r="B34" s="2" t="s">
        <v>1201</v>
      </c>
      <c r="C34" s="2"/>
    </row>
    <row r="35" ht="18" hidden="1" customHeight="1" spans="1:3">
      <c r="A35" s="2">
        <v>50405</v>
      </c>
      <c r="B35" s="2" t="s">
        <v>1202</v>
      </c>
      <c r="C35" s="2"/>
    </row>
    <row r="36" ht="18" hidden="1" customHeight="1" spans="1:3">
      <c r="A36" s="2">
        <v>50499</v>
      </c>
      <c r="B36" s="2" t="s">
        <v>1203</v>
      </c>
      <c r="C36" s="2"/>
    </row>
    <row r="37" ht="18" customHeight="1" spans="1:3">
      <c r="A37" s="2">
        <v>505</v>
      </c>
      <c r="B37" s="2" t="s">
        <v>1205</v>
      </c>
      <c r="C37" s="2">
        <f>SUM(C38:C40)</f>
        <v>101575</v>
      </c>
    </row>
    <row r="38" ht="18" customHeight="1" spans="1:3">
      <c r="A38" s="2">
        <v>50501</v>
      </c>
      <c r="B38" s="2" t="s">
        <v>1206</v>
      </c>
      <c r="C38" s="2">
        <v>97672</v>
      </c>
    </row>
    <row r="39" ht="18" customHeight="1" spans="1:3">
      <c r="A39" s="2">
        <v>50502</v>
      </c>
      <c r="B39" s="2" t="s">
        <v>1207</v>
      </c>
      <c r="C39" s="2">
        <v>3903</v>
      </c>
    </row>
    <row r="40" ht="18" hidden="1" customHeight="1" spans="1:3">
      <c r="A40" s="2">
        <v>50599</v>
      </c>
      <c r="B40" s="2" t="s">
        <v>1208</v>
      </c>
      <c r="C40" s="2"/>
    </row>
    <row r="41" ht="18" customHeight="1" spans="1:3">
      <c r="A41" s="2">
        <v>506</v>
      </c>
      <c r="B41" s="2" t="s">
        <v>1209</v>
      </c>
      <c r="C41" s="2">
        <f>SUM(C42:C43)</f>
        <v>0</v>
      </c>
    </row>
    <row r="42" ht="18" customHeight="1" spans="1:3">
      <c r="A42" s="2">
        <v>50601</v>
      </c>
      <c r="B42" s="2" t="s">
        <v>1210</v>
      </c>
      <c r="C42" s="2"/>
    </row>
    <row r="43" ht="18" customHeight="1" spans="1:3">
      <c r="A43" s="2">
        <v>50602</v>
      </c>
      <c r="B43" s="2" t="s">
        <v>1211</v>
      </c>
      <c r="C43" s="2"/>
    </row>
    <row r="44" ht="18" customHeight="1" spans="1:3">
      <c r="A44" s="2">
        <v>507</v>
      </c>
      <c r="B44" s="2" t="s">
        <v>1212</v>
      </c>
      <c r="C44" s="2">
        <f>SUM(C45:C47)</f>
        <v>0</v>
      </c>
    </row>
    <row r="45" ht="18" customHeight="1" spans="1:3">
      <c r="A45" s="2">
        <v>50701</v>
      </c>
      <c r="B45" s="2" t="s">
        <v>1213</v>
      </c>
      <c r="C45" s="2"/>
    </row>
    <row r="46" ht="18" customHeight="1" spans="1:3">
      <c r="A46" s="2">
        <v>50702</v>
      </c>
      <c r="B46" s="2" t="s">
        <v>1214</v>
      </c>
      <c r="C46" s="2"/>
    </row>
    <row r="47" ht="18" customHeight="1" spans="1:3">
      <c r="A47" s="2">
        <v>50799</v>
      </c>
      <c r="B47" s="2" t="s">
        <v>1215</v>
      </c>
      <c r="C47" s="2"/>
    </row>
    <row r="48" ht="18" customHeight="1" spans="1:3">
      <c r="A48" s="2">
        <v>508</v>
      </c>
      <c r="B48" s="2" t="s">
        <v>1216</v>
      </c>
      <c r="C48" s="2">
        <f>SUM(C49:C50)</f>
        <v>0</v>
      </c>
    </row>
    <row r="49" ht="18" hidden="1" customHeight="1" spans="1:3">
      <c r="A49" s="2">
        <v>50803</v>
      </c>
      <c r="B49" s="2" t="s">
        <v>1217</v>
      </c>
      <c r="C49" s="2"/>
    </row>
    <row r="50" ht="18" hidden="1" customHeight="1" spans="1:3">
      <c r="A50" s="2">
        <v>50804</v>
      </c>
      <c r="B50" s="2" t="s">
        <v>1218</v>
      </c>
      <c r="C50" s="2"/>
    </row>
    <row r="51" ht="18" customHeight="1" spans="1:3">
      <c r="A51" s="2">
        <v>509</v>
      </c>
      <c r="B51" s="2" t="s">
        <v>1219</v>
      </c>
      <c r="C51" s="2">
        <f>SUM(C52:C56)</f>
        <v>7598</v>
      </c>
    </row>
    <row r="52" ht="18" customHeight="1" spans="1:3">
      <c r="A52" s="2">
        <v>50901</v>
      </c>
      <c r="B52" s="2" t="s">
        <v>1220</v>
      </c>
      <c r="C52" s="2">
        <v>2482</v>
      </c>
    </row>
    <row r="53" ht="18" customHeight="1" spans="1:3">
      <c r="A53" s="2">
        <v>50902</v>
      </c>
      <c r="B53" s="2" t="s">
        <v>1221</v>
      </c>
      <c r="C53" s="2"/>
    </row>
    <row r="54" ht="18" customHeight="1" spans="1:3">
      <c r="A54" s="2">
        <v>50903</v>
      </c>
      <c r="B54" s="2" t="s">
        <v>1222</v>
      </c>
      <c r="C54" s="2"/>
    </row>
    <row r="55" ht="18" customHeight="1" spans="1:3">
      <c r="A55" s="2">
        <v>50905</v>
      </c>
      <c r="B55" s="2" t="s">
        <v>1223</v>
      </c>
      <c r="C55" s="2">
        <v>5116</v>
      </c>
    </row>
    <row r="56" ht="18" customHeight="1" spans="1:3">
      <c r="A56" s="2">
        <v>50999</v>
      </c>
      <c r="B56" s="2" t="s">
        <v>1224</v>
      </c>
      <c r="C56" s="2"/>
    </row>
    <row r="57" ht="18" customHeight="1" spans="1:3">
      <c r="A57" s="2">
        <v>510</v>
      </c>
      <c r="B57" s="2" t="s">
        <v>1225</v>
      </c>
      <c r="C57" s="2">
        <f>SUM(C58:C60)</f>
        <v>0</v>
      </c>
    </row>
    <row r="58" ht="18" customHeight="1" spans="1:3">
      <c r="A58" s="2">
        <v>51002</v>
      </c>
      <c r="B58" s="2" t="s">
        <v>1226</v>
      </c>
      <c r="C58" s="2"/>
    </row>
    <row r="59" ht="18" hidden="1" customHeight="1" spans="1:3">
      <c r="A59" s="2">
        <v>51003</v>
      </c>
      <c r="B59" s="2" t="s">
        <v>1227</v>
      </c>
      <c r="C59" s="2"/>
    </row>
    <row r="60" ht="18" hidden="1" customHeight="1" spans="1:3">
      <c r="A60" s="2">
        <v>51004</v>
      </c>
      <c r="B60" s="2" t="s">
        <v>1228</v>
      </c>
      <c r="C60" s="2"/>
    </row>
    <row r="61" ht="18" customHeight="1" spans="1:3">
      <c r="A61" s="2">
        <v>511</v>
      </c>
      <c r="B61" s="2" t="s">
        <v>1229</v>
      </c>
      <c r="C61" s="2">
        <f>SUM(C62:C65)</f>
        <v>0</v>
      </c>
    </row>
    <row r="62" ht="18" customHeight="1" spans="1:3">
      <c r="A62" s="2">
        <v>51101</v>
      </c>
      <c r="B62" s="2" t="s">
        <v>1230</v>
      </c>
      <c r="C62" s="2"/>
    </row>
    <row r="63" ht="18" hidden="1" customHeight="1" spans="1:3">
      <c r="A63" s="2">
        <v>51102</v>
      </c>
      <c r="B63" s="2" t="s">
        <v>1231</v>
      </c>
      <c r="C63" s="2"/>
    </row>
    <row r="64" ht="18" customHeight="1" spans="1:3">
      <c r="A64" s="2">
        <v>51103</v>
      </c>
      <c r="B64" s="2" t="s">
        <v>1232</v>
      </c>
      <c r="C64" s="2"/>
    </row>
    <row r="65" ht="18" hidden="1" customHeight="1" spans="1:3">
      <c r="A65" s="2">
        <v>51104</v>
      </c>
      <c r="B65" s="2" t="s">
        <v>1233</v>
      </c>
      <c r="C65" s="2"/>
    </row>
    <row r="66" ht="18" customHeight="1" spans="1:3">
      <c r="A66" s="2">
        <v>512</v>
      </c>
      <c r="B66" s="2" t="s">
        <v>1234</v>
      </c>
      <c r="C66" s="2">
        <f>SUM(C67:C68)</f>
        <v>0</v>
      </c>
    </row>
    <row r="67" ht="18" customHeight="1" spans="1:3">
      <c r="A67" s="2">
        <v>51201</v>
      </c>
      <c r="B67" s="2" t="s">
        <v>1235</v>
      </c>
      <c r="C67" s="2"/>
    </row>
    <row r="68" ht="18" hidden="1" customHeight="1" spans="1:3">
      <c r="A68" s="2">
        <v>51202</v>
      </c>
      <c r="B68" s="2" t="s">
        <v>1236</v>
      </c>
      <c r="C68" s="2"/>
    </row>
    <row r="69" ht="18" customHeight="1" spans="1:3">
      <c r="A69" s="2">
        <v>513</v>
      </c>
      <c r="B69" s="2" t="s">
        <v>1237</v>
      </c>
      <c r="C69" s="2">
        <f>SUM(C70:C75)</f>
        <v>0</v>
      </c>
    </row>
    <row r="70" ht="18" customHeight="1" spans="1:3">
      <c r="A70" s="2">
        <v>51301</v>
      </c>
      <c r="B70" s="2" t="s">
        <v>1238</v>
      </c>
      <c r="C70" s="2"/>
    </row>
    <row r="71" ht="18" hidden="1" customHeight="1" spans="1:3">
      <c r="A71" s="2">
        <v>51303</v>
      </c>
      <c r="B71" s="2" t="s">
        <v>1239</v>
      </c>
      <c r="C71" s="2"/>
    </row>
    <row r="72" ht="18" hidden="1" customHeight="1" spans="1:3">
      <c r="A72" s="2">
        <v>51304</v>
      </c>
      <c r="B72" s="2" t="s">
        <v>1240</v>
      </c>
      <c r="C72" s="2"/>
    </row>
    <row r="73" ht="18" hidden="1" customHeight="1" spans="1:3">
      <c r="A73" s="2">
        <v>51305</v>
      </c>
      <c r="B73" s="2" t="s">
        <v>1241</v>
      </c>
      <c r="C73" s="2"/>
    </row>
    <row r="74" ht="18" hidden="1" customHeight="1" spans="1:3">
      <c r="A74" s="2">
        <v>51306</v>
      </c>
      <c r="B74" s="2" t="s">
        <v>1242</v>
      </c>
      <c r="C74" s="2"/>
    </row>
    <row r="75" ht="18" hidden="1" customHeight="1" spans="1:3">
      <c r="A75" s="2">
        <v>51307</v>
      </c>
      <c r="B75" s="2" t="s">
        <v>1243</v>
      </c>
      <c r="C75" s="2"/>
    </row>
    <row r="76" ht="18" customHeight="1" spans="1:3">
      <c r="A76" s="2">
        <v>514</v>
      </c>
      <c r="B76" s="2" t="s">
        <v>1244</v>
      </c>
      <c r="C76" s="2">
        <f>SUM(C77:C78)</f>
        <v>0</v>
      </c>
    </row>
    <row r="77" ht="18" hidden="1" customHeight="1" spans="1:3">
      <c r="A77" s="2">
        <v>51401</v>
      </c>
      <c r="B77" s="2" t="s">
        <v>1245</v>
      </c>
      <c r="C77" s="2"/>
    </row>
    <row r="78" ht="18" customHeight="1" spans="1:3">
      <c r="A78" s="2">
        <v>51402</v>
      </c>
      <c r="B78" s="2" t="s">
        <v>1246</v>
      </c>
      <c r="C78" s="2"/>
    </row>
    <row r="79" ht="18" customHeight="1" spans="1:3">
      <c r="A79" s="2">
        <v>599</v>
      </c>
      <c r="B79" s="2" t="s">
        <v>1247</v>
      </c>
      <c r="C79" s="2">
        <f>SUM(C80:C83)</f>
        <v>0</v>
      </c>
    </row>
    <row r="80" ht="18" hidden="1" customHeight="1" spans="1:3">
      <c r="A80" s="2"/>
      <c r="B80" s="2" t="s">
        <v>1248</v>
      </c>
      <c r="C80" s="2"/>
    </row>
    <row r="81" ht="18" hidden="1" customHeight="1" spans="1:3">
      <c r="A81" s="2">
        <v>59907</v>
      </c>
      <c r="B81" s="2" t="s">
        <v>1249</v>
      </c>
      <c r="C81" s="2"/>
    </row>
    <row r="82" ht="18" hidden="1" customHeight="1" spans="1:3">
      <c r="A82" s="2">
        <v>59908</v>
      </c>
      <c r="B82" s="2" t="s">
        <v>1250</v>
      </c>
      <c r="C82" s="2"/>
    </row>
    <row r="83" ht="18" customHeight="1" spans="1:3">
      <c r="A83" s="2">
        <v>59999</v>
      </c>
      <c r="B83" s="2" t="s">
        <v>1251</v>
      </c>
      <c r="C83" s="2"/>
    </row>
    <row r="84" ht="18" customHeight="1" spans="1:3">
      <c r="A84" s="2"/>
      <c r="B84" s="2" t="s">
        <v>1252</v>
      </c>
      <c r="C84" s="2">
        <f>C6+C11+C22+C30+C37+C41+C44+C51+C57+C61+C76+C48+C66+C69+C79</f>
        <v>154554</v>
      </c>
    </row>
  </sheetData>
  <mergeCells count="4">
    <mergeCell ref="A1:C1"/>
    <mergeCell ref="A3:A5"/>
    <mergeCell ref="B3:B5"/>
    <mergeCell ref="C3:C5"/>
  </mergeCells>
  <printOptions horizontalCentered="1"/>
  <pageMargins left="0.590277777777778" right="0.590277777777778" top="0.590277777777778" bottom="0.511805555555556" header="0.314583333333333" footer="0.118055555555556"/>
  <pageSetup paperSize="9" scale="85" firstPageNumber="43" fitToHeight="1999" orientation="landscape" useFirstPageNumber="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6"/>
  <sheetViews>
    <sheetView showZeros="0" view="pageBreakPreview" zoomScaleNormal="100" workbookViewId="0">
      <pane xSplit="1" ySplit="5" topLeftCell="B67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4.25"/>
  <cols>
    <col min="1" max="1" width="40.375" customWidth="1"/>
    <col min="2" max="2" width="13.375" customWidth="1"/>
    <col min="3" max="3" width="11.875" customWidth="1"/>
    <col min="4" max="4" width="11.625" customWidth="1"/>
    <col min="5" max="5" width="11" customWidth="1"/>
    <col min="6" max="6" width="10.75" hidden="1" customWidth="1"/>
    <col min="7" max="7" width="9.625" customWidth="1"/>
    <col min="8" max="8" width="12.375" customWidth="1"/>
    <col min="9" max="9" width="10.75" customWidth="1"/>
    <col min="10" max="10" width="12.25" customWidth="1"/>
    <col min="11" max="11" width="10.375" customWidth="1"/>
    <col min="12" max="12" width="9.625" customWidth="1"/>
    <col min="13" max="13" width="31" hidden="1" customWidth="1"/>
    <col min="14" max="14" width="9.125" customWidth="1"/>
  </cols>
  <sheetData>
    <row r="1" ht="27" customHeight="1" spans="1:12">
      <c r="A1" s="5" t="s">
        <v>1253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1:11">
      <c r="K2" t="s">
        <v>24</v>
      </c>
    </row>
    <row r="3" ht="22.5" customHeight="1" spans="1:12">
      <c r="A3" s="2" t="s">
        <v>25</v>
      </c>
      <c r="B3" s="2" t="s">
        <v>26</v>
      </c>
      <c r="C3" s="4" t="s">
        <v>27</v>
      </c>
      <c r="D3" s="4"/>
      <c r="E3" s="4"/>
      <c r="F3" s="4"/>
      <c r="G3" s="4"/>
      <c r="H3" s="4"/>
      <c r="I3" s="4"/>
      <c r="J3" s="4" t="s">
        <v>28</v>
      </c>
      <c r="K3" s="4"/>
      <c r="L3" s="4"/>
    </row>
    <row r="4" ht="26.25" customHeight="1" spans="1:12">
      <c r="A4" s="2"/>
      <c r="B4" s="2"/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/>
      <c r="J4" s="4" t="s">
        <v>35</v>
      </c>
      <c r="K4" s="4" t="s">
        <v>36</v>
      </c>
      <c r="L4" s="4"/>
    </row>
    <row r="5" ht="20.25" customHeight="1" spans="1:12">
      <c r="A5" s="2"/>
      <c r="B5" s="2"/>
      <c r="C5" s="4"/>
      <c r="D5" s="4"/>
      <c r="E5" s="4"/>
      <c r="F5" s="4"/>
      <c r="G5" s="4"/>
      <c r="H5" s="4" t="s">
        <v>37</v>
      </c>
      <c r="I5" s="4" t="s">
        <v>38</v>
      </c>
      <c r="J5" s="4"/>
      <c r="K5" s="4" t="s">
        <v>37</v>
      </c>
      <c r="L5" s="4" t="s">
        <v>38</v>
      </c>
    </row>
    <row r="6" ht="26.1" customHeight="1" spans="1:13">
      <c r="A6" s="2" t="s">
        <v>1254</v>
      </c>
      <c r="B6" s="2">
        <f>SUM(B7,B72:B76)</f>
        <v>243181</v>
      </c>
      <c r="C6" s="2">
        <f>SUM(C7,C72:C76)</f>
        <v>259248</v>
      </c>
      <c r="D6" s="2">
        <f>SUM(D7,D72:D76)</f>
        <v>276963</v>
      </c>
      <c r="E6" s="2">
        <f>SUM(E7,E72:E76)</f>
        <v>276963</v>
      </c>
      <c r="F6" s="2">
        <f>IF(C6=0,"",ROUND(E6/C6*100,2))</f>
        <v>106.83</v>
      </c>
      <c r="G6" s="2">
        <f t="shared" ref="G6:G30" si="0">IF(D6=0,"",ROUND(E6/D6*100,2))</f>
        <v>100</v>
      </c>
      <c r="H6" s="2">
        <f t="shared" ref="H6:H32" si="1">E6-B6</f>
        <v>33782</v>
      </c>
      <c r="I6" s="2">
        <f t="shared" ref="I6:I20" si="2">IF(E6=H6,"",ROUND(H6/(E6-H6)*100,2))</f>
        <v>13.89</v>
      </c>
      <c r="J6" s="2">
        <f>SUM(J7,J72:J76)</f>
        <v>272206</v>
      </c>
      <c r="K6" s="2">
        <f t="shared" ref="K6:K32" si="3">J6-E6</f>
        <v>-4757</v>
      </c>
      <c r="L6" s="2">
        <f t="shared" ref="L6:L32" si="4">IF(E6=0,"",ROUND(K6/E6*100,2))</f>
        <v>-1.72</v>
      </c>
      <c r="M6" t="s">
        <v>80</v>
      </c>
    </row>
    <row r="7" ht="26.1" customHeight="1" spans="1:13">
      <c r="A7" s="2" t="s">
        <v>81</v>
      </c>
      <c r="B7" s="2">
        <f>SUM(B8,B15,B50)</f>
        <v>212711</v>
      </c>
      <c r="C7" s="2">
        <f>SUM(C8,C15,C50)</f>
        <v>161535</v>
      </c>
      <c r="D7" s="2">
        <f>SUM(D8,D15,D50)</f>
        <v>237518</v>
      </c>
      <c r="E7" s="2">
        <f>SUM(E8,E15,E50)</f>
        <v>237518</v>
      </c>
      <c r="F7" s="2">
        <f t="shared" ref="F7:F20" si="5">IF(C7=0,"",ROUND(E7/C7*100,2))</f>
        <v>147.04</v>
      </c>
      <c r="G7" s="2">
        <f t="shared" si="0"/>
        <v>100</v>
      </c>
      <c r="H7" s="2">
        <f t="shared" si="1"/>
        <v>24807</v>
      </c>
      <c r="I7" s="2">
        <f t="shared" si="2"/>
        <v>11.66</v>
      </c>
      <c r="J7" s="2">
        <f>SUM(J8,J15,J50)</f>
        <v>171078</v>
      </c>
      <c r="K7" s="2">
        <f t="shared" si="3"/>
        <v>-66440</v>
      </c>
      <c r="L7" s="2">
        <f t="shared" si="4"/>
        <v>-27.97</v>
      </c>
      <c r="M7">
        <f>M8+M16+M17+M18+M19+M22</f>
        <v>62146</v>
      </c>
    </row>
    <row r="8" ht="26.1" customHeight="1" spans="1:13">
      <c r="A8" s="2" t="s">
        <v>82</v>
      </c>
      <c r="B8" s="2">
        <f>SUM(B9:B14)</f>
        <v>6350</v>
      </c>
      <c r="C8" s="2">
        <f>SUM(C9:C14)</f>
        <v>6350</v>
      </c>
      <c r="D8" s="2">
        <f>SUM(D9:D14)</f>
        <v>6350</v>
      </c>
      <c r="E8" s="2">
        <f>SUM(E9:E14)</f>
        <v>6350</v>
      </c>
      <c r="F8" s="2">
        <f t="shared" si="5"/>
        <v>100</v>
      </c>
      <c r="G8" s="2">
        <f t="shared" si="0"/>
        <v>100</v>
      </c>
      <c r="H8" s="2">
        <f t="shared" si="1"/>
        <v>0</v>
      </c>
      <c r="I8" s="2">
        <f t="shared" si="2"/>
        <v>0</v>
      </c>
      <c r="J8" s="2">
        <f>SUM(J9:J14)</f>
        <v>6350</v>
      </c>
      <c r="K8" s="2">
        <f t="shared" si="3"/>
        <v>0</v>
      </c>
      <c r="L8" s="2">
        <f t="shared" si="4"/>
        <v>0</v>
      </c>
      <c r="M8">
        <v>6350</v>
      </c>
    </row>
    <row r="9" ht="26.1" customHeight="1" outlineLevel="1" spans="1:12">
      <c r="A9" s="2" t="s">
        <v>83</v>
      </c>
      <c r="B9" s="2">
        <v>196</v>
      </c>
      <c r="C9" s="2">
        <v>196</v>
      </c>
      <c r="D9" s="2">
        <v>196</v>
      </c>
      <c r="E9" s="2">
        <v>196</v>
      </c>
      <c r="F9" s="2">
        <f t="shared" si="5"/>
        <v>100</v>
      </c>
      <c r="G9" s="2">
        <f t="shared" si="0"/>
        <v>100</v>
      </c>
      <c r="H9" s="2">
        <f t="shared" si="1"/>
        <v>0</v>
      </c>
      <c r="I9" s="2">
        <f t="shared" si="2"/>
        <v>0</v>
      </c>
      <c r="J9" s="2">
        <v>196</v>
      </c>
      <c r="K9" s="2">
        <f t="shared" si="3"/>
        <v>0</v>
      </c>
      <c r="L9" s="2">
        <f t="shared" si="4"/>
        <v>0</v>
      </c>
    </row>
    <row r="10" ht="26.1" customHeight="1" outlineLevel="1" spans="1:12">
      <c r="A10" s="2" t="s">
        <v>84</v>
      </c>
      <c r="B10" s="2">
        <v>843</v>
      </c>
      <c r="C10" s="2">
        <v>843</v>
      </c>
      <c r="D10" s="2">
        <v>843</v>
      </c>
      <c r="E10" s="2">
        <v>843</v>
      </c>
      <c r="F10" s="2">
        <f t="shared" si="5"/>
        <v>100</v>
      </c>
      <c r="G10" s="2">
        <f t="shared" si="0"/>
        <v>100</v>
      </c>
      <c r="H10" s="2">
        <f t="shared" si="1"/>
        <v>0</v>
      </c>
      <c r="I10" s="2">
        <f t="shared" si="2"/>
        <v>0</v>
      </c>
      <c r="J10" s="2">
        <v>843</v>
      </c>
      <c r="K10" s="2">
        <f t="shared" si="3"/>
        <v>0</v>
      </c>
      <c r="L10" s="2">
        <f t="shared" si="4"/>
        <v>0</v>
      </c>
    </row>
    <row r="11" ht="26.1" customHeight="1" outlineLevel="1" spans="1:12">
      <c r="A11" s="2" t="s">
        <v>85</v>
      </c>
      <c r="B11" s="2">
        <v>3179</v>
      </c>
      <c r="C11" s="2">
        <v>3215</v>
      </c>
      <c r="D11" s="2">
        <v>3179</v>
      </c>
      <c r="E11" s="2">
        <v>3179</v>
      </c>
      <c r="F11" s="2">
        <f t="shared" si="5"/>
        <v>98.88</v>
      </c>
      <c r="G11" s="2">
        <f t="shared" si="0"/>
        <v>100</v>
      </c>
      <c r="H11" s="2">
        <f t="shared" si="1"/>
        <v>0</v>
      </c>
      <c r="I11" s="2">
        <f t="shared" si="2"/>
        <v>0</v>
      </c>
      <c r="J11" s="2">
        <v>3179</v>
      </c>
      <c r="K11" s="2">
        <f t="shared" si="3"/>
        <v>0</v>
      </c>
      <c r="L11" s="2">
        <f t="shared" si="4"/>
        <v>0</v>
      </c>
    </row>
    <row r="12" ht="26.1" customHeight="1" outlineLevel="1" spans="1:12">
      <c r="A12" s="2" t="s">
        <v>86</v>
      </c>
      <c r="B12" s="2">
        <v>3</v>
      </c>
      <c r="C12" s="2">
        <v>3</v>
      </c>
      <c r="D12" s="2">
        <v>3</v>
      </c>
      <c r="E12" s="2">
        <v>3</v>
      </c>
      <c r="F12" s="2">
        <f t="shared" si="5"/>
        <v>100</v>
      </c>
      <c r="G12" s="2">
        <f t="shared" si="0"/>
        <v>100</v>
      </c>
      <c r="H12" s="2">
        <f t="shared" si="1"/>
        <v>0</v>
      </c>
      <c r="I12" s="2">
        <f t="shared" si="2"/>
        <v>0</v>
      </c>
      <c r="J12" s="2">
        <v>3</v>
      </c>
      <c r="K12" s="2">
        <f t="shared" si="3"/>
        <v>0</v>
      </c>
      <c r="L12" s="2">
        <f t="shared" si="4"/>
        <v>0</v>
      </c>
    </row>
    <row r="13" ht="27.95" customHeight="1" outlineLevel="1" spans="1:12">
      <c r="A13" s="2" t="s">
        <v>87</v>
      </c>
      <c r="B13" s="2">
        <v>1505</v>
      </c>
      <c r="C13" s="2">
        <v>1469</v>
      </c>
      <c r="D13" s="2">
        <v>1505</v>
      </c>
      <c r="E13" s="2">
        <v>1505</v>
      </c>
      <c r="F13" s="2">
        <f t="shared" si="5"/>
        <v>102.45</v>
      </c>
      <c r="G13" s="2">
        <f t="shared" si="0"/>
        <v>100</v>
      </c>
      <c r="H13" s="2">
        <f t="shared" si="1"/>
        <v>0</v>
      </c>
      <c r="I13" s="2">
        <f t="shared" si="2"/>
        <v>0</v>
      </c>
      <c r="J13" s="2">
        <v>1505</v>
      </c>
      <c r="K13" s="2">
        <f t="shared" si="3"/>
        <v>0</v>
      </c>
      <c r="L13" s="2">
        <f t="shared" si="4"/>
        <v>0</v>
      </c>
    </row>
    <row r="14" ht="26.1" customHeight="1" outlineLevel="1" spans="1:12">
      <c r="A14" s="2" t="s">
        <v>88</v>
      </c>
      <c r="B14" s="2">
        <v>624</v>
      </c>
      <c r="C14" s="2">
        <v>624</v>
      </c>
      <c r="D14" s="2">
        <v>624</v>
      </c>
      <c r="E14" s="2">
        <v>624</v>
      </c>
      <c r="F14" s="2">
        <f t="shared" si="5"/>
        <v>100</v>
      </c>
      <c r="G14" s="2">
        <f t="shared" si="0"/>
        <v>100</v>
      </c>
      <c r="H14" s="2">
        <f t="shared" si="1"/>
        <v>0</v>
      </c>
      <c r="I14" s="2">
        <f t="shared" si="2"/>
        <v>0</v>
      </c>
      <c r="J14" s="2">
        <v>624</v>
      </c>
      <c r="K14" s="2">
        <f t="shared" si="3"/>
        <v>0</v>
      </c>
      <c r="L14" s="2">
        <f t="shared" si="4"/>
        <v>0</v>
      </c>
    </row>
    <row r="15" ht="26.1" customHeight="1" spans="1:12">
      <c r="A15" s="2" t="s">
        <v>89</v>
      </c>
      <c r="B15" s="2">
        <f>SUM(B16:B49)</f>
        <v>182248</v>
      </c>
      <c r="C15" s="2">
        <f>SUM(C16:C49)</f>
        <v>148694</v>
      </c>
      <c r="D15" s="2">
        <f>SUM(D16:D49)</f>
        <v>201198</v>
      </c>
      <c r="E15" s="2">
        <f>SUM(E16:E49)</f>
        <v>201198</v>
      </c>
      <c r="F15" s="2">
        <f t="shared" si="5"/>
        <v>135.31</v>
      </c>
      <c r="G15" s="2">
        <f t="shared" si="0"/>
        <v>100</v>
      </c>
      <c r="H15" s="2">
        <f t="shared" si="1"/>
        <v>18950</v>
      </c>
      <c r="I15" s="2">
        <f t="shared" si="2"/>
        <v>10.4</v>
      </c>
      <c r="J15" s="2">
        <f>SUM(J16:J49)</f>
        <v>159184</v>
      </c>
      <c r="K15" s="2">
        <f t="shared" si="3"/>
        <v>-42014</v>
      </c>
      <c r="L15" s="2">
        <f t="shared" si="4"/>
        <v>-20.88</v>
      </c>
    </row>
    <row r="16" ht="26.1" customHeight="1" outlineLevel="1" spans="1:13">
      <c r="A16" s="2" t="s">
        <v>90</v>
      </c>
      <c r="B16" s="2">
        <v>686</v>
      </c>
      <c r="C16" s="2">
        <v>686</v>
      </c>
      <c r="D16" s="2">
        <v>686</v>
      </c>
      <c r="E16" s="2">
        <v>686</v>
      </c>
      <c r="F16" s="2">
        <f t="shared" si="5"/>
        <v>100</v>
      </c>
      <c r="G16" s="2">
        <f t="shared" si="0"/>
        <v>100</v>
      </c>
      <c r="H16" s="2">
        <f t="shared" si="1"/>
        <v>0</v>
      </c>
      <c r="I16" s="2">
        <f t="shared" si="2"/>
        <v>0</v>
      </c>
      <c r="J16" s="2">
        <v>686</v>
      </c>
      <c r="K16" s="2">
        <f t="shared" si="3"/>
        <v>0</v>
      </c>
      <c r="L16" s="2">
        <f t="shared" si="4"/>
        <v>0</v>
      </c>
      <c r="M16">
        <v>686</v>
      </c>
    </row>
    <row r="17" ht="26.1" customHeight="1" outlineLevel="1" spans="1:13">
      <c r="A17" s="2" t="s">
        <v>91</v>
      </c>
      <c r="B17" s="2">
        <v>27689</v>
      </c>
      <c r="C17" s="2">
        <v>24951</v>
      </c>
      <c r="D17" s="2">
        <v>27319</v>
      </c>
      <c r="E17" s="2">
        <v>27319</v>
      </c>
      <c r="F17" s="2">
        <f t="shared" si="5"/>
        <v>109.49</v>
      </c>
      <c r="G17" s="2">
        <f t="shared" si="0"/>
        <v>100</v>
      </c>
      <c r="H17" s="2">
        <f t="shared" si="1"/>
        <v>-370</v>
      </c>
      <c r="I17" s="2">
        <f t="shared" si="2"/>
        <v>-1.34</v>
      </c>
      <c r="J17" s="2">
        <v>26468</v>
      </c>
      <c r="K17" s="2">
        <f t="shared" si="3"/>
        <v>-851</v>
      </c>
      <c r="L17" s="2">
        <f t="shared" si="4"/>
        <v>-3.12</v>
      </c>
      <c r="M17">
        <v>22295</v>
      </c>
    </row>
    <row r="18" ht="27.95" customHeight="1" outlineLevel="1" spans="1:13">
      <c r="A18" s="2" t="s">
        <v>92</v>
      </c>
      <c r="B18" s="2">
        <v>30968</v>
      </c>
      <c r="C18" s="2">
        <v>25597</v>
      </c>
      <c r="D18" s="2">
        <v>34846</v>
      </c>
      <c r="E18" s="2">
        <v>34846</v>
      </c>
      <c r="F18" s="2">
        <f t="shared" si="5"/>
        <v>136.13</v>
      </c>
      <c r="G18" s="2">
        <f t="shared" si="0"/>
        <v>100</v>
      </c>
      <c r="H18" s="2">
        <f t="shared" si="1"/>
        <v>3878</v>
      </c>
      <c r="I18" s="2">
        <f t="shared" si="2"/>
        <v>12.52</v>
      </c>
      <c r="J18" s="2">
        <v>22971</v>
      </c>
      <c r="K18" s="2">
        <f t="shared" si="3"/>
        <v>-11875</v>
      </c>
      <c r="L18" s="2">
        <f t="shared" si="4"/>
        <v>-34.08</v>
      </c>
      <c r="M18">
        <v>19822</v>
      </c>
    </row>
    <row r="19" ht="26.1" customHeight="1" outlineLevel="1" spans="1:13">
      <c r="A19" s="2" t="s">
        <v>93</v>
      </c>
      <c r="B19" s="2">
        <v>8519</v>
      </c>
      <c r="C19" s="2">
        <v>4099</v>
      </c>
      <c r="D19" s="2">
        <v>11765</v>
      </c>
      <c r="E19" s="2">
        <v>11765</v>
      </c>
      <c r="F19" s="2">
        <f t="shared" si="5"/>
        <v>287.02</v>
      </c>
      <c r="G19" s="2">
        <f t="shared" si="0"/>
        <v>100</v>
      </c>
      <c r="H19" s="2">
        <f t="shared" si="1"/>
        <v>3246</v>
      </c>
      <c r="I19" s="2">
        <f t="shared" si="2"/>
        <v>38.1</v>
      </c>
      <c r="J19" s="2">
        <v>4061</v>
      </c>
      <c r="K19" s="2">
        <f t="shared" si="3"/>
        <v>-7704</v>
      </c>
      <c r="L19" s="2">
        <f t="shared" si="4"/>
        <v>-65.48</v>
      </c>
      <c r="M19">
        <v>3463</v>
      </c>
    </row>
    <row r="20" ht="26.1" customHeight="1" outlineLevel="1" spans="1:12">
      <c r="A20" s="2" t="s">
        <v>94</v>
      </c>
      <c r="B20" s="2">
        <v>1700</v>
      </c>
      <c r="C20" s="2">
        <v>1560</v>
      </c>
      <c r="D20" s="2">
        <v>1841</v>
      </c>
      <c r="E20" s="2">
        <v>1841</v>
      </c>
      <c r="F20" s="2">
        <f t="shared" si="5"/>
        <v>118.01</v>
      </c>
      <c r="G20" s="2">
        <f t="shared" si="0"/>
        <v>100</v>
      </c>
      <c r="H20" s="2">
        <f t="shared" si="1"/>
        <v>141</v>
      </c>
      <c r="I20" s="2">
        <f t="shared" si="2"/>
        <v>8.29</v>
      </c>
      <c r="J20" s="2">
        <v>1691</v>
      </c>
      <c r="K20" s="2">
        <f t="shared" si="3"/>
        <v>-150</v>
      </c>
      <c r="L20" s="2">
        <f t="shared" si="4"/>
        <v>-8.15</v>
      </c>
    </row>
    <row r="21" ht="26.1" customHeight="1" outlineLevel="1" spans="1:12">
      <c r="A21" s="2" t="s">
        <v>95</v>
      </c>
      <c r="B21" s="2">
        <v>242</v>
      </c>
      <c r="C21" s="2">
        <v>219</v>
      </c>
      <c r="D21" s="2">
        <v>242</v>
      </c>
      <c r="E21" s="2">
        <v>242</v>
      </c>
      <c r="F21" s="2"/>
      <c r="G21" s="2">
        <f t="shared" si="0"/>
        <v>100</v>
      </c>
      <c r="H21" s="2">
        <f t="shared" si="1"/>
        <v>0</v>
      </c>
      <c r="I21" s="2"/>
      <c r="J21" s="2">
        <v>218</v>
      </c>
      <c r="K21" s="2">
        <f t="shared" si="3"/>
        <v>-24</v>
      </c>
      <c r="L21" s="2">
        <f t="shared" si="4"/>
        <v>-9.92</v>
      </c>
    </row>
    <row r="22" ht="26.1" customHeight="1" outlineLevel="1" spans="1:13">
      <c r="A22" s="2" t="s">
        <v>96</v>
      </c>
      <c r="B22" s="2">
        <v>9562</v>
      </c>
      <c r="C22" s="2">
        <v>9562</v>
      </c>
      <c r="D22" s="2">
        <v>11038</v>
      </c>
      <c r="E22" s="2">
        <v>11038</v>
      </c>
      <c r="F22" s="2">
        <f>IF(C22=0,"",ROUND(E22/C22*100,2))</f>
        <v>115.44</v>
      </c>
      <c r="G22" s="2">
        <f t="shared" si="0"/>
        <v>100</v>
      </c>
      <c r="H22" s="2">
        <f t="shared" si="1"/>
        <v>1476</v>
      </c>
      <c r="I22" s="2">
        <f>IF(E22=H22,"",ROUND(H22/(E22-H22)*100,2))</f>
        <v>15.44</v>
      </c>
      <c r="J22" s="2">
        <v>9562</v>
      </c>
      <c r="K22" s="2">
        <f t="shared" si="3"/>
        <v>-1476</v>
      </c>
      <c r="L22" s="2">
        <f t="shared" si="4"/>
        <v>-13.37</v>
      </c>
      <c r="M22">
        <v>9530</v>
      </c>
    </row>
    <row r="23" ht="26.1" customHeight="1" outlineLevel="1" spans="1:12">
      <c r="A23" s="2" t="s">
        <v>97</v>
      </c>
      <c r="B23" s="2">
        <v>1420</v>
      </c>
      <c r="C23" s="2">
        <v>1278</v>
      </c>
      <c r="D23" s="2">
        <v>1757</v>
      </c>
      <c r="E23" s="2">
        <v>1757</v>
      </c>
      <c r="F23" s="2">
        <f t="shared" ref="F23:F76" si="6">IF(C23=0,"",ROUND(E23/C23*100,2))</f>
        <v>137.48</v>
      </c>
      <c r="G23" s="2">
        <f t="shared" si="0"/>
        <v>100</v>
      </c>
      <c r="H23" s="2">
        <f t="shared" si="1"/>
        <v>337</v>
      </c>
      <c r="I23" s="2">
        <f t="shared" ref="I23:I76" si="7">IF(E23=H23,"",ROUND(H23/(E23-H23)*100,2))</f>
        <v>23.73</v>
      </c>
      <c r="J23" s="2">
        <v>1581</v>
      </c>
      <c r="K23" s="2">
        <f t="shared" si="3"/>
        <v>-176</v>
      </c>
      <c r="L23" s="2">
        <f t="shared" si="4"/>
        <v>-10.02</v>
      </c>
    </row>
    <row r="24" ht="26.1" customHeight="1" outlineLevel="1" spans="1:13">
      <c r="A24" s="2" t="s">
        <v>98</v>
      </c>
      <c r="B24" s="2">
        <v>120</v>
      </c>
      <c r="C24" s="2"/>
      <c r="D24" s="2">
        <v>24</v>
      </c>
      <c r="E24" s="2">
        <v>24</v>
      </c>
      <c r="F24" s="2" t="str">
        <f t="shared" si="6"/>
        <v/>
      </c>
      <c r="G24" s="2">
        <f t="shared" si="0"/>
        <v>100</v>
      </c>
      <c r="H24" s="2">
        <f t="shared" si="1"/>
        <v>-96</v>
      </c>
      <c r="I24" s="2">
        <f t="shared" si="7"/>
        <v>-80</v>
      </c>
      <c r="J24" s="2"/>
      <c r="K24" s="2">
        <f t="shared" si="3"/>
        <v>-24</v>
      </c>
      <c r="L24" s="2">
        <f t="shared" si="4"/>
        <v>-100</v>
      </c>
      <c r="M24">
        <f>J21+J23+J26+J29+J32+J33+J34+J36+J37+J42+J49</f>
        <v>93442</v>
      </c>
    </row>
    <row r="25" ht="26.1" hidden="1" customHeight="1" outlineLevel="1" spans="1:12">
      <c r="A25" s="2" t="s">
        <v>99</v>
      </c>
      <c r="B25" s="2"/>
      <c r="C25" s="2"/>
      <c r="D25" s="2"/>
      <c r="E25" s="2"/>
      <c r="F25" s="2" t="str">
        <f t="shared" si="6"/>
        <v/>
      </c>
      <c r="G25" s="2" t="str">
        <f t="shared" si="0"/>
        <v/>
      </c>
      <c r="H25" s="2">
        <f t="shared" si="1"/>
        <v>0</v>
      </c>
      <c r="I25" s="2" t="str">
        <f t="shared" si="7"/>
        <v/>
      </c>
      <c r="J25" s="2"/>
      <c r="K25" s="2">
        <f t="shared" si="3"/>
        <v>0</v>
      </c>
      <c r="L25" s="2" t="str">
        <f t="shared" si="4"/>
        <v/>
      </c>
    </row>
    <row r="26" ht="26.1" customHeight="1" outlineLevel="1" spans="1:12">
      <c r="A26" s="2" t="s">
        <v>100</v>
      </c>
      <c r="B26" s="2">
        <v>9278</v>
      </c>
      <c r="C26" s="2">
        <v>8418</v>
      </c>
      <c r="D26" s="2">
        <v>12064</v>
      </c>
      <c r="E26" s="2">
        <v>12064</v>
      </c>
      <c r="F26" s="2">
        <f t="shared" si="6"/>
        <v>143.31</v>
      </c>
      <c r="G26" s="2">
        <f t="shared" si="0"/>
        <v>100</v>
      </c>
      <c r="H26" s="2">
        <f t="shared" si="1"/>
        <v>2786</v>
      </c>
      <c r="I26" s="2">
        <f t="shared" si="7"/>
        <v>30.03</v>
      </c>
      <c r="J26" s="2">
        <v>9257</v>
      </c>
      <c r="K26" s="2">
        <f t="shared" si="3"/>
        <v>-2807</v>
      </c>
      <c r="L26" s="2">
        <f t="shared" si="4"/>
        <v>-23.27</v>
      </c>
    </row>
    <row r="27" ht="26.1" hidden="1" customHeight="1" outlineLevel="1" spans="1:12">
      <c r="A27" s="2" t="s">
        <v>101</v>
      </c>
      <c r="B27" s="2"/>
      <c r="C27" s="2"/>
      <c r="D27" s="2"/>
      <c r="E27" s="2"/>
      <c r="F27" s="2" t="str">
        <f t="shared" si="6"/>
        <v/>
      </c>
      <c r="G27" s="2" t="str">
        <f t="shared" si="0"/>
        <v/>
      </c>
      <c r="H27" s="2">
        <f t="shared" si="1"/>
        <v>0</v>
      </c>
      <c r="I27" s="2" t="str">
        <f t="shared" si="7"/>
        <v/>
      </c>
      <c r="J27" s="2"/>
      <c r="K27" s="2">
        <f t="shared" si="3"/>
        <v>0</v>
      </c>
      <c r="L27" s="2" t="str">
        <f t="shared" si="4"/>
        <v/>
      </c>
    </row>
    <row r="28" ht="26.1" customHeight="1" outlineLevel="1" spans="1:12">
      <c r="A28" s="2" t="s">
        <v>102</v>
      </c>
      <c r="B28" s="2">
        <v>982</v>
      </c>
      <c r="C28" s="2">
        <v>191</v>
      </c>
      <c r="D28" s="2">
        <v>294</v>
      </c>
      <c r="E28" s="2">
        <v>294</v>
      </c>
      <c r="F28" s="2">
        <f t="shared" si="6"/>
        <v>153.93</v>
      </c>
      <c r="G28" s="2">
        <f t="shared" si="0"/>
        <v>100</v>
      </c>
      <c r="H28" s="2">
        <f t="shared" si="1"/>
        <v>-688</v>
      </c>
      <c r="I28" s="2">
        <f t="shared" si="7"/>
        <v>-70.06</v>
      </c>
      <c r="J28" s="2">
        <v>174</v>
      </c>
      <c r="K28" s="2">
        <f t="shared" si="3"/>
        <v>-120</v>
      </c>
      <c r="L28" s="2">
        <f t="shared" si="4"/>
        <v>-40.82</v>
      </c>
    </row>
    <row r="29" ht="26.1" customHeight="1" outlineLevel="1" spans="1:12">
      <c r="A29" s="2" t="s">
        <v>103</v>
      </c>
      <c r="B29" s="2">
        <v>23387</v>
      </c>
      <c r="C29" s="2">
        <v>18940</v>
      </c>
      <c r="D29" s="2">
        <v>23390</v>
      </c>
      <c r="E29" s="2">
        <v>23390</v>
      </c>
      <c r="F29" s="2">
        <f t="shared" si="6"/>
        <v>123.5</v>
      </c>
      <c r="G29" s="2">
        <f t="shared" si="0"/>
        <v>100</v>
      </c>
      <c r="H29" s="2">
        <f t="shared" si="1"/>
        <v>3</v>
      </c>
      <c r="I29" s="2">
        <f t="shared" si="7"/>
        <v>0.01</v>
      </c>
      <c r="J29" s="2">
        <v>24364</v>
      </c>
      <c r="K29" s="2">
        <f t="shared" si="3"/>
        <v>974</v>
      </c>
      <c r="L29" s="2">
        <f t="shared" si="4"/>
        <v>4.16</v>
      </c>
    </row>
    <row r="30" ht="26.1" hidden="1" customHeight="1" outlineLevel="1" spans="1:12">
      <c r="A30" s="2" t="s">
        <v>104</v>
      </c>
      <c r="B30" s="2"/>
      <c r="C30" s="2"/>
      <c r="D30" s="2"/>
      <c r="E30" s="2"/>
      <c r="F30" s="2" t="str">
        <f t="shared" si="6"/>
        <v/>
      </c>
      <c r="G30" s="2" t="str">
        <f t="shared" si="0"/>
        <v/>
      </c>
      <c r="H30" s="2">
        <f t="shared" si="1"/>
        <v>0</v>
      </c>
      <c r="I30" s="2" t="str">
        <f t="shared" si="7"/>
        <v/>
      </c>
      <c r="J30" s="2"/>
      <c r="K30" s="2">
        <f t="shared" si="3"/>
        <v>0</v>
      </c>
      <c r="L30" s="2" t="str">
        <f t="shared" si="4"/>
        <v/>
      </c>
    </row>
    <row r="31" ht="26.1" customHeight="1" outlineLevel="1" spans="1:12">
      <c r="A31" s="2" t="s">
        <v>105</v>
      </c>
      <c r="B31" s="2">
        <v>341</v>
      </c>
      <c r="C31" s="2">
        <v>152</v>
      </c>
      <c r="D31" s="2">
        <v>156</v>
      </c>
      <c r="E31" s="2">
        <v>156</v>
      </c>
      <c r="F31" s="2">
        <f t="shared" si="6"/>
        <v>102.63</v>
      </c>
      <c r="G31" s="2">
        <f t="shared" ref="G31:G76" si="8">IF(D31=0,"",ROUND(E31/D31*100,2))</f>
        <v>100</v>
      </c>
      <c r="H31" s="2">
        <f t="shared" si="1"/>
        <v>-185</v>
      </c>
      <c r="I31" s="2">
        <f t="shared" si="7"/>
        <v>-54.25</v>
      </c>
      <c r="J31" s="2">
        <v>129</v>
      </c>
      <c r="K31" s="2">
        <f t="shared" si="3"/>
        <v>-27</v>
      </c>
      <c r="L31" s="2">
        <f t="shared" si="4"/>
        <v>-17.31</v>
      </c>
    </row>
    <row r="32" ht="26.1" customHeight="1" outlineLevel="1" spans="1:12">
      <c r="A32" s="2" t="s">
        <v>106</v>
      </c>
      <c r="B32" s="2">
        <v>35334</v>
      </c>
      <c r="C32" s="2">
        <v>36504</v>
      </c>
      <c r="D32" s="2">
        <v>43536</v>
      </c>
      <c r="E32" s="2">
        <v>43536</v>
      </c>
      <c r="F32" s="2">
        <f t="shared" si="6"/>
        <v>119.26</v>
      </c>
      <c r="G32" s="2">
        <f t="shared" si="8"/>
        <v>100</v>
      </c>
      <c r="H32" s="2">
        <f t="shared" si="1"/>
        <v>8202</v>
      </c>
      <c r="I32" s="2">
        <f t="shared" si="7"/>
        <v>23.21</v>
      </c>
      <c r="J32" s="2">
        <v>37196</v>
      </c>
      <c r="K32" s="2">
        <f t="shared" si="3"/>
        <v>-6340</v>
      </c>
      <c r="L32" s="2">
        <f t="shared" si="4"/>
        <v>-14.56</v>
      </c>
    </row>
    <row r="33" ht="26.1" customHeight="1" outlineLevel="1" spans="1:12">
      <c r="A33" s="2" t="s">
        <v>107</v>
      </c>
      <c r="B33" s="2">
        <v>7822</v>
      </c>
      <c r="C33" s="2">
        <v>7015</v>
      </c>
      <c r="D33" s="2">
        <v>11611</v>
      </c>
      <c r="E33" s="2">
        <v>11611</v>
      </c>
      <c r="F33" s="2">
        <f t="shared" si="6"/>
        <v>165.52</v>
      </c>
      <c r="G33" s="2">
        <f t="shared" si="8"/>
        <v>100</v>
      </c>
      <c r="H33" s="2">
        <f t="shared" ref="H33:H76" si="9">E33-B33</f>
        <v>3789</v>
      </c>
      <c r="I33" s="2">
        <f t="shared" si="7"/>
        <v>48.44</v>
      </c>
      <c r="J33" s="2">
        <v>8347</v>
      </c>
      <c r="K33" s="2">
        <f t="shared" ref="K33:K76" si="10">J33-E33</f>
        <v>-3264</v>
      </c>
      <c r="L33" s="2">
        <f t="shared" ref="L33:L76" si="11">IF(E33=0,"",ROUND(K33/E33*100,2))</f>
        <v>-28.11</v>
      </c>
    </row>
    <row r="34" ht="26.1" customHeight="1" outlineLevel="1" spans="1:12">
      <c r="A34" s="2" t="s">
        <v>108</v>
      </c>
      <c r="B34" s="2">
        <v>32</v>
      </c>
      <c r="C34" s="2">
        <v>37</v>
      </c>
      <c r="D34" s="2">
        <v>42</v>
      </c>
      <c r="E34" s="2">
        <v>42</v>
      </c>
      <c r="F34" s="2">
        <f t="shared" si="6"/>
        <v>113.51</v>
      </c>
      <c r="G34" s="2">
        <f t="shared" si="8"/>
        <v>100</v>
      </c>
      <c r="H34" s="2">
        <f t="shared" si="9"/>
        <v>10</v>
      </c>
      <c r="I34" s="2">
        <f t="shared" si="7"/>
        <v>31.25</v>
      </c>
      <c r="J34" s="2">
        <v>73</v>
      </c>
      <c r="K34" s="2">
        <f t="shared" si="10"/>
        <v>31</v>
      </c>
      <c r="L34" s="2">
        <f t="shared" si="11"/>
        <v>73.81</v>
      </c>
    </row>
    <row r="35" ht="26.1" hidden="1" customHeight="1" outlineLevel="1" spans="1:12">
      <c r="A35" s="2" t="s">
        <v>109</v>
      </c>
      <c r="B35" s="2"/>
      <c r="C35" s="2"/>
      <c r="D35" s="2"/>
      <c r="E35" s="2"/>
      <c r="F35" s="2" t="str">
        <f t="shared" si="6"/>
        <v/>
      </c>
      <c r="G35" s="2" t="str">
        <f t="shared" si="8"/>
        <v/>
      </c>
      <c r="H35" s="2">
        <f t="shared" si="9"/>
        <v>0</v>
      </c>
      <c r="I35" s="2" t="str">
        <f t="shared" si="7"/>
        <v/>
      </c>
      <c r="J35" s="2"/>
      <c r="K35" s="2">
        <f t="shared" si="10"/>
        <v>0</v>
      </c>
      <c r="L35" s="2" t="str">
        <f t="shared" si="11"/>
        <v/>
      </c>
    </row>
    <row r="36" ht="26.1" customHeight="1" outlineLevel="1" spans="1:12">
      <c r="A36" s="2" t="s">
        <v>110</v>
      </c>
      <c r="B36" s="2">
        <v>7528</v>
      </c>
      <c r="C36" s="2">
        <v>5992</v>
      </c>
      <c r="D36" s="2">
        <v>13375</v>
      </c>
      <c r="E36" s="2">
        <v>13375</v>
      </c>
      <c r="F36" s="2">
        <f t="shared" si="6"/>
        <v>223.21</v>
      </c>
      <c r="G36" s="2">
        <f t="shared" si="8"/>
        <v>100</v>
      </c>
      <c r="H36" s="2">
        <f t="shared" si="9"/>
        <v>5847</v>
      </c>
      <c r="I36" s="2">
        <f t="shared" si="7"/>
        <v>77.67</v>
      </c>
      <c r="J36" s="2">
        <v>10831</v>
      </c>
      <c r="K36" s="2">
        <f t="shared" si="10"/>
        <v>-2544</v>
      </c>
      <c r="L36" s="2">
        <f t="shared" si="11"/>
        <v>-19.02</v>
      </c>
    </row>
    <row r="37" ht="26.1" customHeight="1" outlineLevel="1" spans="1:12">
      <c r="A37" s="2" t="s">
        <v>111</v>
      </c>
      <c r="B37" s="2">
        <v>3616</v>
      </c>
      <c r="C37" s="2">
        <v>642</v>
      </c>
      <c r="D37" s="2">
        <v>2922</v>
      </c>
      <c r="E37" s="2">
        <v>2922</v>
      </c>
      <c r="F37" s="2">
        <f t="shared" si="6"/>
        <v>455.14</v>
      </c>
      <c r="G37" s="2">
        <f t="shared" si="8"/>
        <v>100</v>
      </c>
      <c r="H37" s="2">
        <f t="shared" si="9"/>
        <v>-694</v>
      </c>
      <c r="I37" s="2">
        <f t="shared" si="7"/>
        <v>-19.19</v>
      </c>
      <c r="J37" s="2">
        <v>348</v>
      </c>
      <c r="K37" s="2">
        <f t="shared" si="10"/>
        <v>-2574</v>
      </c>
      <c r="L37" s="2">
        <f t="shared" si="11"/>
        <v>-88.09</v>
      </c>
    </row>
    <row r="38" ht="26.1" hidden="1" customHeight="1" outlineLevel="1" spans="1:12">
      <c r="A38" s="2" t="s">
        <v>112</v>
      </c>
      <c r="B38" s="2"/>
      <c r="C38" s="2"/>
      <c r="D38" s="2"/>
      <c r="E38" s="2"/>
      <c r="F38" s="2" t="str">
        <f t="shared" si="6"/>
        <v/>
      </c>
      <c r="G38" s="2" t="str">
        <f t="shared" si="8"/>
        <v/>
      </c>
      <c r="H38" s="2">
        <f t="shared" si="9"/>
        <v>0</v>
      </c>
      <c r="I38" s="2" t="str">
        <f t="shared" si="7"/>
        <v/>
      </c>
      <c r="J38" s="2"/>
      <c r="K38" s="2">
        <f t="shared" si="10"/>
        <v>0</v>
      </c>
      <c r="L38" s="2" t="str">
        <f t="shared" si="11"/>
        <v/>
      </c>
    </row>
    <row r="39" ht="26.1" hidden="1" customHeight="1" outlineLevel="1" spans="1:12">
      <c r="A39" s="2" t="s">
        <v>113</v>
      </c>
      <c r="B39" s="2"/>
      <c r="C39" s="2"/>
      <c r="D39" s="2"/>
      <c r="E39" s="2"/>
      <c r="F39" s="2" t="str">
        <f t="shared" si="6"/>
        <v/>
      </c>
      <c r="G39" s="2" t="str">
        <f t="shared" si="8"/>
        <v/>
      </c>
      <c r="H39" s="2">
        <f t="shared" si="9"/>
        <v>0</v>
      </c>
      <c r="I39" s="2" t="str">
        <f t="shared" si="7"/>
        <v/>
      </c>
      <c r="J39" s="2"/>
      <c r="K39" s="2">
        <f t="shared" si="10"/>
        <v>0</v>
      </c>
      <c r="L39" s="2" t="str">
        <f t="shared" si="11"/>
        <v/>
      </c>
    </row>
    <row r="40" ht="26.1" hidden="1" customHeight="1" outlineLevel="1" spans="1:12">
      <c r="A40" s="2" t="s">
        <v>114</v>
      </c>
      <c r="B40" s="2"/>
      <c r="C40" s="2"/>
      <c r="D40" s="2"/>
      <c r="E40" s="2"/>
      <c r="F40" s="2" t="str">
        <f t="shared" si="6"/>
        <v/>
      </c>
      <c r="G40" s="2" t="str">
        <f t="shared" si="8"/>
        <v/>
      </c>
      <c r="H40" s="2">
        <f t="shared" si="9"/>
        <v>0</v>
      </c>
      <c r="I40" s="2" t="str">
        <f t="shared" si="7"/>
        <v/>
      </c>
      <c r="J40" s="2"/>
      <c r="K40" s="2">
        <f t="shared" si="10"/>
        <v>0</v>
      </c>
      <c r="L40" s="2" t="str">
        <f t="shared" si="11"/>
        <v/>
      </c>
    </row>
    <row r="41" ht="26.1" hidden="1" customHeight="1" outlineLevel="1" spans="1:12">
      <c r="A41" s="2" t="s">
        <v>115</v>
      </c>
      <c r="B41" s="2"/>
      <c r="C41" s="2"/>
      <c r="D41" s="2"/>
      <c r="E41" s="2"/>
      <c r="F41" s="2" t="str">
        <f t="shared" si="6"/>
        <v/>
      </c>
      <c r="G41" s="2" t="str">
        <f t="shared" si="8"/>
        <v/>
      </c>
      <c r="H41" s="2">
        <f t="shared" si="9"/>
        <v>0</v>
      </c>
      <c r="I41" s="2" t="str">
        <f t="shared" si="7"/>
        <v/>
      </c>
      <c r="J41" s="2"/>
      <c r="K41" s="2">
        <f t="shared" si="10"/>
        <v>0</v>
      </c>
      <c r="L41" s="2" t="str">
        <f t="shared" si="11"/>
        <v/>
      </c>
    </row>
    <row r="42" ht="26.1" customHeight="1" outlineLevel="1" spans="1:12">
      <c r="A42" s="2" t="s">
        <v>116</v>
      </c>
      <c r="B42" s="2">
        <v>141</v>
      </c>
      <c r="C42" s="2">
        <v>234</v>
      </c>
      <c r="D42" s="2">
        <v>502</v>
      </c>
      <c r="E42" s="2">
        <v>502</v>
      </c>
      <c r="F42" s="2">
        <f t="shared" si="6"/>
        <v>214.53</v>
      </c>
      <c r="G42" s="2">
        <f t="shared" si="8"/>
        <v>100</v>
      </c>
      <c r="H42" s="2">
        <f t="shared" si="9"/>
        <v>361</v>
      </c>
      <c r="I42" s="2">
        <f t="shared" si="7"/>
        <v>256.03</v>
      </c>
      <c r="J42" s="2">
        <v>492</v>
      </c>
      <c r="K42" s="2">
        <f t="shared" si="10"/>
        <v>-10</v>
      </c>
      <c r="L42" s="2">
        <f t="shared" si="11"/>
        <v>-1.99</v>
      </c>
    </row>
    <row r="43" ht="26.1" hidden="1" customHeight="1" outlineLevel="1" spans="1:12">
      <c r="A43" s="2" t="s">
        <v>117</v>
      </c>
      <c r="B43" s="2"/>
      <c r="C43" s="2"/>
      <c r="D43" s="2"/>
      <c r="E43" s="2"/>
      <c r="F43" s="2" t="str">
        <f t="shared" si="6"/>
        <v/>
      </c>
      <c r="G43" s="2" t="str">
        <f t="shared" si="8"/>
        <v/>
      </c>
      <c r="H43" s="2">
        <f t="shared" si="9"/>
        <v>0</v>
      </c>
      <c r="I43" s="2" t="str">
        <f t="shared" si="7"/>
        <v/>
      </c>
      <c r="J43" s="2"/>
      <c r="K43" s="2">
        <f t="shared" si="10"/>
        <v>0</v>
      </c>
      <c r="L43" s="2" t="str">
        <f t="shared" si="11"/>
        <v/>
      </c>
    </row>
    <row r="44" ht="26.1" customHeight="1" outlineLevel="1" spans="1:12">
      <c r="A44" s="2" t="s">
        <v>118</v>
      </c>
      <c r="B44" s="2">
        <v>19</v>
      </c>
      <c r="C44" s="2"/>
      <c r="D44" s="2">
        <v>146</v>
      </c>
      <c r="E44" s="2">
        <v>146</v>
      </c>
      <c r="F44" s="2" t="str">
        <f t="shared" si="6"/>
        <v/>
      </c>
      <c r="G44" s="2">
        <f t="shared" si="8"/>
        <v>100</v>
      </c>
      <c r="H44" s="2">
        <f t="shared" si="9"/>
        <v>127</v>
      </c>
      <c r="I44" s="2">
        <f t="shared" si="7"/>
        <v>668.42</v>
      </c>
      <c r="J44" s="2"/>
      <c r="K44" s="2">
        <f t="shared" si="10"/>
        <v>-146</v>
      </c>
      <c r="L44" s="2">
        <f t="shared" si="11"/>
        <v>-100</v>
      </c>
    </row>
    <row r="45" ht="26.1" hidden="1" customHeight="1" outlineLevel="1" spans="1:12">
      <c r="A45" s="2" t="s">
        <v>119</v>
      </c>
      <c r="B45" s="2"/>
      <c r="C45" s="2"/>
      <c r="D45" s="2"/>
      <c r="E45" s="2"/>
      <c r="F45" s="2" t="str">
        <f t="shared" si="6"/>
        <v/>
      </c>
      <c r="G45" s="2" t="str">
        <f t="shared" si="8"/>
        <v/>
      </c>
      <c r="H45" s="2">
        <f t="shared" si="9"/>
        <v>0</v>
      </c>
      <c r="I45" s="2" t="str">
        <f t="shared" si="7"/>
        <v/>
      </c>
      <c r="J45" s="2"/>
      <c r="K45" s="2">
        <f t="shared" si="10"/>
        <v>0</v>
      </c>
      <c r="L45" s="2" t="str">
        <f t="shared" si="11"/>
        <v/>
      </c>
    </row>
    <row r="46" ht="26.1" customHeight="1" outlineLevel="1" spans="1:12">
      <c r="A46" s="2" t="s">
        <v>120</v>
      </c>
      <c r="B46" s="2">
        <v>1332</v>
      </c>
      <c r="C46" s="2">
        <v>1754</v>
      </c>
      <c r="D46" s="2">
        <v>873</v>
      </c>
      <c r="E46" s="2">
        <v>873</v>
      </c>
      <c r="F46" s="2">
        <f t="shared" si="6"/>
        <v>49.77</v>
      </c>
      <c r="G46" s="2">
        <f t="shared" si="8"/>
        <v>100</v>
      </c>
      <c r="H46" s="2"/>
      <c r="I46" s="2">
        <f t="shared" si="7"/>
        <v>0</v>
      </c>
      <c r="J46" s="2"/>
      <c r="K46" s="2">
        <f t="shared" si="10"/>
        <v>-873</v>
      </c>
      <c r="L46" s="2">
        <f t="shared" si="11"/>
        <v>-100</v>
      </c>
    </row>
    <row r="47" ht="26.1" customHeight="1" outlineLevel="1" spans="1:12">
      <c r="A47" s="2" t="s">
        <v>121</v>
      </c>
      <c r="B47" s="2">
        <v>871</v>
      </c>
      <c r="C47" s="2">
        <v>207</v>
      </c>
      <c r="D47" s="2">
        <v>207</v>
      </c>
      <c r="E47" s="2">
        <v>207</v>
      </c>
      <c r="F47" s="2">
        <f t="shared" si="6"/>
        <v>100</v>
      </c>
      <c r="G47" s="2">
        <f t="shared" si="8"/>
        <v>100</v>
      </c>
      <c r="H47" s="2"/>
      <c r="I47" s="2">
        <f t="shared" si="7"/>
        <v>0</v>
      </c>
      <c r="J47" s="2"/>
      <c r="K47" s="2">
        <f t="shared" si="10"/>
        <v>-207</v>
      </c>
      <c r="L47" s="2">
        <f t="shared" si="11"/>
        <v>-100</v>
      </c>
    </row>
    <row r="48" ht="26.1" customHeight="1" outlineLevel="1" spans="1:12">
      <c r="A48" s="2" t="s">
        <v>122</v>
      </c>
      <c r="B48" s="2">
        <v>9894</v>
      </c>
      <c r="C48" s="2"/>
      <c r="D48" s="2">
        <v>1764</v>
      </c>
      <c r="E48" s="2">
        <v>1764</v>
      </c>
      <c r="F48" s="2" t="str">
        <f t="shared" si="6"/>
        <v/>
      </c>
      <c r="G48" s="2">
        <f t="shared" si="8"/>
        <v>100</v>
      </c>
      <c r="H48" s="2"/>
      <c r="I48" s="2">
        <f t="shared" si="7"/>
        <v>0</v>
      </c>
      <c r="J48" s="2"/>
      <c r="K48" s="2">
        <f t="shared" si="10"/>
        <v>-1764</v>
      </c>
      <c r="L48" s="2">
        <f t="shared" si="11"/>
        <v>-100</v>
      </c>
    </row>
    <row r="49" ht="26.1" customHeight="1" outlineLevel="1" spans="1:12">
      <c r="A49" s="2" t="s">
        <v>123</v>
      </c>
      <c r="B49" s="2">
        <v>765</v>
      </c>
      <c r="C49" s="2">
        <v>656</v>
      </c>
      <c r="D49" s="2">
        <v>798</v>
      </c>
      <c r="E49" s="2">
        <v>798</v>
      </c>
      <c r="F49" s="2">
        <f t="shared" si="6"/>
        <v>121.65</v>
      </c>
      <c r="G49" s="2">
        <f t="shared" si="8"/>
        <v>100</v>
      </c>
      <c r="H49" s="2">
        <f t="shared" si="9"/>
        <v>33</v>
      </c>
      <c r="I49" s="2">
        <f t="shared" si="7"/>
        <v>4.31</v>
      </c>
      <c r="J49" s="2">
        <v>735</v>
      </c>
      <c r="K49" s="2">
        <f t="shared" si="10"/>
        <v>-63</v>
      </c>
      <c r="L49" s="2">
        <f t="shared" si="11"/>
        <v>-7.89</v>
      </c>
    </row>
    <row r="50" ht="26.1" customHeight="1" spans="1:12">
      <c r="A50" s="2" t="s">
        <v>124</v>
      </c>
      <c r="B50" s="2">
        <f>SUM(B51:B71)</f>
        <v>24113</v>
      </c>
      <c r="C50" s="2">
        <f>SUM(C51:C71)</f>
        <v>6491</v>
      </c>
      <c r="D50" s="2">
        <f>SUM(D51:D71)</f>
        <v>29970</v>
      </c>
      <c r="E50" s="2">
        <f>SUM(E51:E71)</f>
        <v>29970</v>
      </c>
      <c r="F50" s="2">
        <f t="shared" si="6"/>
        <v>461.72</v>
      </c>
      <c r="G50" s="2">
        <f t="shared" si="8"/>
        <v>100</v>
      </c>
      <c r="H50" s="2">
        <f t="shared" si="9"/>
        <v>5857</v>
      </c>
      <c r="I50" s="2">
        <f t="shared" si="7"/>
        <v>24.29</v>
      </c>
      <c r="J50" s="2">
        <f>SUM(J51:J71)</f>
        <v>5544</v>
      </c>
      <c r="K50" s="2">
        <f t="shared" si="10"/>
        <v>-24426</v>
      </c>
      <c r="L50" s="2">
        <f t="shared" si="11"/>
        <v>-81.5</v>
      </c>
    </row>
    <row r="51" ht="26.1" customHeight="1" outlineLevel="1" spans="1:12">
      <c r="A51" s="2" t="s">
        <v>125</v>
      </c>
      <c r="B51" s="2">
        <v>273</v>
      </c>
      <c r="C51" s="2">
        <v>107</v>
      </c>
      <c r="D51" s="2">
        <v>809</v>
      </c>
      <c r="E51" s="2">
        <v>809</v>
      </c>
      <c r="F51" s="2">
        <f t="shared" si="6"/>
        <v>756.07</v>
      </c>
      <c r="G51" s="2">
        <f t="shared" si="8"/>
        <v>100</v>
      </c>
      <c r="H51" s="2">
        <f t="shared" si="9"/>
        <v>536</v>
      </c>
      <c r="I51" s="2">
        <f t="shared" si="7"/>
        <v>196.34</v>
      </c>
      <c r="J51" s="2">
        <v>115</v>
      </c>
      <c r="K51" s="2">
        <f t="shared" si="10"/>
        <v>-694</v>
      </c>
      <c r="L51" s="2">
        <f t="shared" si="11"/>
        <v>-85.78</v>
      </c>
    </row>
    <row r="52" ht="26.1" hidden="1" customHeight="1" outlineLevel="1" spans="1:12">
      <c r="A52" s="2" t="s">
        <v>126</v>
      </c>
      <c r="B52" s="2"/>
      <c r="C52" s="2"/>
      <c r="D52" s="2"/>
      <c r="E52" s="2"/>
      <c r="F52" s="2" t="str">
        <f t="shared" si="6"/>
        <v/>
      </c>
      <c r="G52" s="2" t="str">
        <f t="shared" si="8"/>
        <v/>
      </c>
      <c r="H52" s="2">
        <f t="shared" si="9"/>
        <v>0</v>
      </c>
      <c r="I52" s="2" t="str">
        <f t="shared" si="7"/>
        <v/>
      </c>
      <c r="J52" s="2"/>
      <c r="K52" s="2">
        <f t="shared" si="10"/>
        <v>0</v>
      </c>
      <c r="L52" s="2" t="str">
        <f t="shared" si="11"/>
        <v/>
      </c>
    </row>
    <row r="53" ht="26.1" hidden="1" customHeight="1" outlineLevel="1" spans="1:12">
      <c r="A53" s="2" t="s">
        <v>127</v>
      </c>
      <c r="B53" s="2"/>
      <c r="C53" s="2"/>
      <c r="D53" s="2"/>
      <c r="E53" s="2"/>
      <c r="F53" s="2" t="str">
        <f t="shared" si="6"/>
        <v/>
      </c>
      <c r="G53" s="2" t="str">
        <f t="shared" si="8"/>
        <v/>
      </c>
      <c r="H53" s="2">
        <f t="shared" si="9"/>
        <v>0</v>
      </c>
      <c r="I53" s="2" t="str">
        <f t="shared" si="7"/>
        <v/>
      </c>
      <c r="J53" s="2"/>
      <c r="K53" s="2">
        <f t="shared" si="10"/>
        <v>0</v>
      </c>
      <c r="L53" s="2" t="str">
        <f t="shared" si="11"/>
        <v/>
      </c>
    </row>
    <row r="54" ht="26.1" hidden="1" customHeight="1" outlineLevel="1" spans="1:12">
      <c r="A54" s="2" t="s">
        <v>128</v>
      </c>
      <c r="B54" s="2"/>
      <c r="C54" s="2"/>
      <c r="D54" s="2"/>
      <c r="E54" s="2"/>
      <c r="F54" s="2" t="str">
        <f t="shared" si="6"/>
        <v/>
      </c>
      <c r="G54" s="2" t="str">
        <f t="shared" si="8"/>
        <v/>
      </c>
      <c r="H54" s="2">
        <f t="shared" si="9"/>
        <v>0</v>
      </c>
      <c r="I54" s="2" t="str">
        <f t="shared" si="7"/>
        <v/>
      </c>
      <c r="J54" s="2"/>
      <c r="K54" s="2">
        <f t="shared" si="10"/>
        <v>0</v>
      </c>
      <c r="L54" s="2" t="str">
        <f t="shared" si="11"/>
        <v/>
      </c>
    </row>
    <row r="55" ht="26.1" customHeight="1" outlineLevel="1" spans="1:12">
      <c r="A55" s="2" t="s">
        <v>129</v>
      </c>
      <c r="B55" s="2">
        <v>41</v>
      </c>
      <c r="C55" s="2"/>
      <c r="D55" s="2">
        <v>423</v>
      </c>
      <c r="E55" s="2">
        <v>423</v>
      </c>
      <c r="F55" s="2" t="str">
        <f t="shared" si="6"/>
        <v/>
      </c>
      <c r="G55" s="2">
        <f t="shared" si="8"/>
        <v>100</v>
      </c>
      <c r="H55" s="2">
        <f t="shared" si="9"/>
        <v>382</v>
      </c>
      <c r="I55" s="2">
        <f t="shared" si="7"/>
        <v>931.71</v>
      </c>
      <c r="J55" s="2"/>
      <c r="K55" s="2">
        <f t="shared" si="10"/>
        <v>-423</v>
      </c>
      <c r="L55" s="2">
        <f t="shared" si="11"/>
        <v>-100</v>
      </c>
    </row>
    <row r="56" ht="26.1" customHeight="1" outlineLevel="1" spans="1:12">
      <c r="A56" s="2" t="s">
        <v>130</v>
      </c>
      <c r="B56" s="2">
        <v>300</v>
      </c>
      <c r="C56" s="2"/>
      <c r="D56" s="2">
        <v>886</v>
      </c>
      <c r="E56" s="2">
        <v>886</v>
      </c>
      <c r="F56" s="2" t="str">
        <f t="shared" si="6"/>
        <v/>
      </c>
      <c r="G56" s="2">
        <f t="shared" si="8"/>
        <v>100</v>
      </c>
      <c r="H56" s="2">
        <f t="shared" si="9"/>
        <v>586</v>
      </c>
      <c r="I56" s="2">
        <f t="shared" si="7"/>
        <v>195.33</v>
      </c>
      <c r="J56" s="2"/>
      <c r="K56" s="2">
        <f t="shared" si="10"/>
        <v>-886</v>
      </c>
      <c r="L56" s="2">
        <f t="shared" si="11"/>
        <v>-100</v>
      </c>
    </row>
    <row r="57" ht="26.1" customHeight="1" outlineLevel="1" spans="1:12">
      <c r="A57" s="2" t="s">
        <v>131</v>
      </c>
      <c r="B57" s="2">
        <v>450</v>
      </c>
      <c r="C57" s="2"/>
      <c r="D57" s="2">
        <v>408</v>
      </c>
      <c r="E57" s="2">
        <v>408</v>
      </c>
      <c r="F57" s="2" t="str">
        <f t="shared" si="6"/>
        <v/>
      </c>
      <c r="G57" s="2">
        <f t="shared" si="8"/>
        <v>100</v>
      </c>
      <c r="H57" s="2">
        <f t="shared" si="9"/>
        <v>-42</v>
      </c>
      <c r="I57" s="2">
        <f t="shared" si="7"/>
        <v>-9.33</v>
      </c>
      <c r="J57" s="2"/>
      <c r="K57" s="2">
        <f t="shared" si="10"/>
        <v>-408</v>
      </c>
      <c r="L57" s="2">
        <f t="shared" si="11"/>
        <v>-100</v>
      </c>
    </row>
    <row r="58" ht="26.1" customHeight="1" outlineLevel="1" spans="1:12">
      <c r="A58" s="2" t="s">
        <v>132</v>
      </c>
      <c r="B58" s="2">
        <v>981</v>
      </c>
      <c r="C58" s="2">
        <v>367</v>
      </c>
      <c r="D58" s="2">
        <v>1012</v>
      </c>
      <c r="E58" s="2">
        <v>1012</v>
      </c>
      <c r="F58" s="2">
        <f t="shared" si="6"/>
        <v>275.75</v>
      </c>
      <c r="G58" s="2">
        <f t="shared" si="8"/>
        <v>100</v>
      </c>
      <c r="H58" s="2">
        <f t="shared" si="9"/>
        <v>31</v>
      </c>
      <c r="I58" s="2">
        <f t="shared" si="7"/>
        <v>3.16</v>
      </c>
      <c r="J58" s="2">
        <v>91</v>
      </c>
      <c r="K58" s="2">
        <f t="shared" si="10"/>
        <v>-921</v>
      </c>
      <c r="L58" s="2">
        <f t="shared" si="11"/>
        <v>-91.01</v>
      </c>
    </row>
    <row r="59" ht="26.1" customHeight="1" outlineLevel="1" spans="1:12">
      <c r="A59" s="2" t="s">
        <v>133</v>
      </c>
      <c r="B59" s="2">
        <v>901</v>
      </c>
      <c r="C59" s="2">
        <v>293</v>
      </c>
      <c r="D59" s="2">
        <v>907</v>
      </c>
      <c r="E59" s="2">
        <v>907</v>
      </c>
      <c r="F59" s="2">
        <f t="shared" si="6"/>
        <v>309.56</v>
      </c>
      <c r="G59" s="2">
        <f t="shared" si="8"/>
        <v>100</v>
      </c>
      <c r="H59" s="2">
        <f t="shared" si="9"/>
        <v>6</v>
      </c>
      <c r="I59" s="2">
        <f t="shared" si="7"/>
        <v>0.67</v>
      </c>
      <c r="J59" s="2">
        <v>231</v>
      </c>
      <c r="K59" s="2">
        <f t="shared" si="10"/>
        <v>-676</v>
      </c>
      <c r="L59" s="2">
        <f t="shared" si="11"/>
        <v>-74.53</v>
      </c>
    </row>
    <row r="60" ht="26.1" customHeight="1" outlineLevel="1" spans="1:12">
      <c r="A60" s="2" t="s">
        <v>134</v>
      </c>
      <c r="B60" s="2">
        <v>1192</v>
      </c>
      <c r="C60" s="2">
        <v>71</v>
      </c>
      <c r="D60" s="2">
        <v>423</v>
      </c>
      <c r="E60" s="2">
        <v>423</v>
      </c>
      <c r="F60" s="2">
        <f t="shared" si="6"/>
        <v>595.77</v>
      </c>
      <c r="G60" s="2">
        <f t="shared" si="8"/>
        <v>100</v>
      </c>
      <c r="H60" s="2">
        <f t="shared" si="9"/>
        <v>-769</v>
      </c>
      <c r="I60" s="2">
        <f t="shared" si="7"/>
        <v>-64.51</v>
      </c>
      <c r="J60" s="2">
        <v>325</v>
      </c>
      <c r="K60" s="2">
        <f t="shared" si="10"/>
        <v>-98</v>
      </c>
      <c r="L60" s="2">
        <f t="shared" si="11"/>
        <v>-23.17</v>
      </c>
    </row>
    <row r="61" ht="26.1" customHeight="1" outlineLevel="1" spans="1:12">
      <c r="A61" s="2" t="s">
        <v>135</v>
      </c>
      <c r="B61" s="2">
        <v>808</v>
      </c>
      <c r="C61" s="2">
        <v>373</v>
      </c>
      <c r="D61" s="2">
        <v>879</v>
      </c>
      <c r="E61" s="2">
        <v>879</v>
      </c>
      <c r="F61" s="2">
        <f t="shared" si="6"/>
        <v>235.66</v>
      </c>
      <c r="G61" s="2">
        <f t="shared" si="8"/>
        <v>100</v>
      </c>
      <c r="H61" s="2">
        <f t="shared" si="9"/>
        <v>71</v>
      </c>
      <c r="I61" s="2">
        <f t="shared" si="7"/>
        <v>8.79</v>
      </c>
      <c r="J61" s="2">
        <v>346</v>
      </c>
      <c r="K61" s="2">
        <f t="shared" si="10"/>
        <v>-533</v>
      </c>
      <c r="L61" s="2">
        <f t="shared" si="11"/>
        <v>-60.64</v>
      </c>
    </row>
    <row r="62" ht="26.1" customHeight="1" outlineLevel="1" spans="1:12">
      <c r="A62" s="2" t="s">
        <v>136</v>
      </c>
      <c r="B62" s="2">
        <v>10780</v>
      </c>
      <c r="C62" s="2">
        <v>5181</v>
      </c>
      <c r="D62" s="2">
        <v>18463</v>
      </c>
      <c r="E62" s="2">
        <v>18463</v>
      </c>
      <c r="F62" s="2">
        <f t="shared" si="6"/>
        <v>356.36</v>
      </c>
      <c r="G62" s="2">
        <f t="shared" si="8"/>
        <v>100</v>
      </c>
      <c r="H62" s="2">
        <f t="shared" si="9"/>
        <v>7683</v>
      </c>
      <c r="I62" s="2">
        <f t="shared" si="7"/>
        <v>71.27</v>
      </c>
      <c r="J62" s="2">
        <v>3551</v>
      </c>
      <c r="K62" s="2">
        <f t="shared" si="10"/>
        <v>-14912</v>
      </c>
      <c r="L62" s="2">
        <f t="shared" si="11"/>
        <v>-80.77</v>
      </c>
    </row>
    <row r="63" ht="26.1" customHeight="1" outlineLevel="1" spans="1:12">
      <c r="A63" s="2" t="s">
        <v>137</v>
      </c>
      <c r="B63" s="2">
        <v>164</v>
      </c>
      <c r="C63" s="2"/>
      <c r="D63" s="2">
        <v>137</v>
      </c>
      <c r="E63" s="2">
        <v>137</v>
      </c>
      <c r="F63" s="2" t="str">
        <f t="shared" si="6"/>
        <v/>
      </c>
      <c r="G63" s="2">
        <f t="shared" si="8"/>
        <v>100</v>
      </c>
      <c r="H63" s="2">
        <f t="shared" si="9"/>
        <v>-27</v>
      </c>
      <c r="I63" s="2">
        <f t="shared" si="7"/>
        <v>-16.46</v>
      </c>
      <c r="J63" s="2">
        <v>116</v>
      </c>
      <c r="K63" s="2">
        <f t="shared" si="10"/>
        <v>-21</v>
      </c>
      <c r="L63" s="2">
        <f t="shared" si="11"/>
        <v>-15.33</v>
      </c>
    </row>
    <row r="64" ht="26.1" customHeight="1" outlineLevel="1" spans="1:12">
      <c r="A64" s="2" t="s">
        <v>138</v>
      </c>
      <c r="B64" s="2">
        <v>2945</v>
      </c>
      <c r="C64" s="2"/>
      <c r="D64" s="2">
        <v>1848</v>
      </c>
      <c r="E64" s="2">
        <v>1848</v>
      </c>
      <c r="F64" s="2" t="str">
        <f t="shared" si="6"/>
        <v/>
      </c>
      <c r="G64" s="2">
        <f t="shared" si="8"/>
        <v>100</v>
      </c>
      <c r="H64" s="2">
        <f t="shared" si="9"/>
        <v>-1097</v>
      </c>
      <c r="I64" s="2">
        <f t="shared" si="7"/>
        <v>-37.25</v>
      </c>
      <c r="J64" s="2"/>
      <c r="K64" s="2">
        <f t="shared" si="10"/>
        <v>-1848</v>
      </c>
      <c r="L64" s="2">
        <f t="shared" si="11"/>
        <v>-100</v>
      </c>
    </row>
    <row r="65" ht="26.1" customHeight="1" outlineLevel="1" spans="1:12">
      <c r="A65" s="2" t="s">
        <v>139</v>
      </c>
      <c r="B65" s="2">
        <v>2199</v>
      </c>
      <c r="C65" s="2"/>
      <c r="D65" s="2">
        <v>51</v>
      </c>
      <c r="E65" s="2">
        <v>51</v>
      </c>
      <c r="F65" s="2" t="str">
        <f t="shared" si="6"/>
        <v/>
      </c>
      <c r="G65" s="2">
        <f t="shared" si="8"/>
        <v>100</v>
      </c>
      <c r="H65" s="2">
        <f t="shared" si="9"/>
        <v>-2148</v>
      </c>
      <c r="I65" s="2">
        <f t="shared" si="7"/>
        <v>-97.68</v>
      </c>
      <c r="J65" s="2">
        <v>730</v>
      </c>
      <c r="K65" s="2">
        <f t="shared" si="10"/>
        <v>679</v>
      </c>
      <c r="L65" s="2">
        <f t="shared" si="11"/>
        <v>1331.37</v>
      </c>
    </row>
    <row r="66" ht="26.1" customHeight="1" outlineLevel="1" spans="1:12">
      <c r="A66" s="2" t="s">
        <v>140</v>
      </c>
      <c r="B66" s="2">
        <v>30</v>
      </c>
      <c r="C66" s="2"/>
      <c r="D66" s="2">
        <v>1961</v>
      </c>
      <c r="E66" s="2">
        <v>1961</v>
      </c>
      <c r="F66" s="2" t="str">
        <f t="shared" si="6"/>
        <v/>
      </c>
      <c r="G66" s="2">
        <f t="shared" si="8"/>
        <v>100</v>
      </c>
      <c r="H66" s="2">
        <f t="shared" si="9"/>
        <v>1931</v>
      </c>
      <c r="I66" s="2">
        <f t="shared" si="7"/>
        <v>6436.67</v>
      </c>
      <c r="J66" s="2"/>
      <c r="K66" s="2">
        <f t="shared" si="10"/>
        <v>-1961</v>
      </c>
      <c r="L66" s="2">
        <f t="shared" si="11"/>
        <v>-100</v>
      </c>
    </row>
    <row r="67" ht="26.1" customHeight="1" outlineLevel="1" spans="1:12">
      <c r="A67" s="2" t="s">
        <v>141</v>
      </c>
      <c r="B67" s="2">
        <v>20</v>
      </c>
      <c r="C67" s="2"/>
      <c r="D67" s="2">
        <v>1561</v>
      </c>
      <c r="E67" s="2">
        <v>1561</v>
      </c>
      <c r="F67" s="2" t="str">
        <f t="shared" si="6"/>
        <v/>
      </c>
      <c r="G67" s="2">
        <f t="shared" si="8"/>
        <v>100</v>
      </c>
      <c r="H67" s="2">
        <f t="shared" si="9"/>
        <v>1541</v>
      </c>
      <c r="I67" s="2">
        <f t="shared" si="7"/>
        <v>7705</v>
      </c>
      <c r="J67" s="2"/>
      <c r="K67" s="2">
        <f t="shared" si="10"/>
        <v>-1561</v>
      </c>
      <c r="L67" s="2">
        <f t="shared" si="11"/>
        <v>-100</v>
      </c>
    </row>
    <row r="68" ht="26.1" customHeight="1" outlineLevel="1" spans="1:12">
      <c r="A68" s="2" t="s">
        <v>142</v>
      </c>
      <c r="B68" s="2">
        <v>1374</v>
      </c>
      <c r="C68" s="2"/>
      <c r="D68" s="2"/>
      <c r="E68" s="2"/>
      <c r="F68" s="2" t="str">
        <f t="shared" si="6"/>
        <v/>
      </c>
      <c r="G68" s="2" t="str">
        <f t="shared" si="8"/>
        <v/>
      </c>
      <c r="H68" s="2">
        <f t="shared" si="9"/>
        <v>-1374</v>
      </c>
      <c r="I68" s="2">
        <f t="shared" si="7"/>
        <v>-100</v>
      </c>
      <c r="J68" s="2"/>
      <c r="K68" s="2">
        <f t="shared" si="10"/>
        <v>0</v>
      </c>
      <c r="L68" s="2" t="str">
        <f t="shared" si="11"/>
        <v/>
      </c>
    </row>
    <row r="69" ht="26.1" customHeight="1" outlineLevel="1" spans="1:12">
      <c r="A69" s="2" t="s">
        <v>143</v>
      </c>
      <c r="B69" s="2"/>
      <c r="C69" s="2">
        <v>6</v>
      </c>
      <c r="D69" s="2">
        <v>6</v>
      </c>
      <c r="E69" s="2">
        <v>6</v>
      </c>
      <c r="F69" s="2">
        <f t="shared" si="6"/>
        <v>100</v>
      </c>
      <c r="G69" s="2">
        <f t="shared" si="8"/>
        <v>100</v>
      </c>
      <c r="H69" s="2">
        <f t="shared" si="9"/>
        <v>6</v>
      </c>
      <c r="I69" s="2" t="str">
        <f t="shared" si="7"/>
        <v/>
      </c>
      <c r="J69" s="2">
        <v>8</v>
      </c>
      <c r="K69" s="2">
        <f t="shared" si="10"/>
        <v>2</v>
      </c>
      <c r="L69" s="2">
        <f t="shared" si="11"/>
        <v>33.33</v>
      </c>
    </row>
    <row r="70" ht="26.1" customHeight="1" outlineLevel="1" spans="1:12">
      <c r="A70" s="2" t="s">
        <v>144</v>
      </c>
      <c r="B70" s="2">
        <v>35</v>
      </c>
      <c r="C70" s="2">
        <v>93</v>
      </c>
      <c r="D70" s="2">
        <v>96</v>
      </c>
      <c r="E70" s="2">
        <v>96</v>
      </c>
      <c r="F70" s="2">
        <f t="shared" si="6"/>
        <v>103.23</v>
      </c>
      <c r="G70" s="2">
        <f t="shared" si="8"/>
        <v>100</v>
      </c>
      <c r="H70" s="2">
        <f t="shared" si="9"/>
        <v>61</v>
      </c>
      <c r="I70" s="2">
        <f t="shared" si="7"/>
        <v>174.29</v>
      </c>
      <c r="J70" s="2">
        <v>31</v>
      </c>
      <c r="K70" s="2">
        <f t="shared" si="10"/>
        <v>-65</v>
      </c>
      <c r="L70" s="2">
        <f t="shared" si="11"/>
        <v>-67.71</v>
      </c>
    </row>
    <row r="71" ht="26.1" customHeight="1" outlineLevel="1" spans="1:12">
      <c r="A71" s="2" t="s">
        <v>78</v>
      </c>
      <c r="B71" s="2">
        <v>1620</v>
      </c>
      <c r="C71" s="2"/>
      <c r="D71" s="2">
        <v>100</v>
      </c>
      <c r="E71" s="2">
        <v>100</v>
      </c>
      <c r="F71" s="2" t="str">
        <f t="shared" si="6"/>
        <v/>
      </c>
      <c r="G71" s="2">
        <f t="shared" si="8"/>
        <v>100</v>
      </c>
      <c r="H71" s="2">
        <f t="shared" si="9"/>
        <v>-1520</v>
      </c>
      <c r="I71" s="2">
        <f t="shared" si="7"/>
        <v>-93.83</v>
      </c>
      <c r="J71" s="2"/>
      <c r="K71" s="2">
        <f t="shared" si="10"/>
        <v>-100</v>
      </c>
      <c r="L71" s="2">
        <f t="shared" si="11"/>
        <v>-100</v>
      </c>
    </row>
    <row r="72" ht="26.1" customHeight="1" spans="1:12">
      <c r="A72" s="2" t="s">
        <v>145</v>
      </c>
      <c r="B72" s="2"/>
      <c r="C72" s="2"/>
      <c r="D72" s="2"/>
      <c r="E72" s="2"/>
      <c r="F72" s="2" t="str">
        <f t="shared" si="6"/>
        <v/>
      </c>
      <c r="G72" s="2" t="str">
        <f t="shared" si="8"/>
        <v/>
      </c>
      <c r="H72" s="2">
        <f t="shared" si="9"/>
        <v>0</v>
      </c>
      <c r="I72" s="2" t="str">
        <f t="shared" si="7"/>
        <v/>
      </c>
      <c r="J72" s="2"/>
      <c r="K72" s="2">
        <f t="shared" si="10"/>
        <v>0</v>
      </c>
      <c r="L72" s="2" t="str">
        <f t="shared" si="11"/>
        <v/>
      </c>
    </row>
    <row r="73" ht="26.1" customHeight="1" spans="1:12">
      <c r="A73" s="2" t="s">
        <v>146</v>
      </c>
      <c r="B73" s="2">
        <v>8733</v>
      </c>
      <c r="C73" s="2">
        <v>9940</v>
      </c>
      <c r="D73" s="2">
        <v>10128</v>
      </c>
      <c r="E73" s="2">
        <v>10128</v>
      </c>
      <c r="F73" s="2">
        <f t="shared" si="6"/>
        <v>101.89</v>
      </c>
      <c r="G73" s="2">
        <f t="shared" si="8"/>
        <v>100</v>
      </c>
      <c r="H73" s="2">
        <f t="shared" si="9"/>
        <v>1395</v>
      </c>
      <c r="I73" s="2">
        <f t="shared" si="7"/>
        <v>15.97</v>
      </c>
      <c r="J73" s="2">
        <v>24063</v>
      </c>
      <c r="K73" s="2">
        <f t="shared" si="10"/>
        <v>13935</v>
      </c>
      <c r="L73" s="2">
        <f t="shared" si="11"/>
        <v>137.59</v>
      </c>
    </row>
    <row r="74" ht="26.1" customHeight="1" spans="1:12">
      <c r="A74" s="2" t="s">
        <v>147</v>
      </c>
      <c r="B74" s="2">
        <v>2000</v>
      </c>
      <c r="C74" s="2">
        <v>72950</v>
      </c>
      <c r="D74" s="2">
        <v>6000</v>
      </c>
      <c r="E74" s="2">
        <v>6000</v>
      </c>
      <c r="F74" s="2">
        <f t="shared" si="6"/>
        <v>8.22</v>
      </c>
      <c r="G74" s="2">
        <f t="shared" si="8"/>
        <v>100</v>
      </c>
      <c r="H74" s="2">
        <f t="shared" si="9"/>
        <v>4000</v>
      </c>
      <c r="I74" s="2">
        <f t="shared" si="7"/>
        <v>200</v>
      </c>
      <c r="J74" s="2">
        <v>66665</v>
      </c>
      <c r="K74" s="2">
        <f t="shared" si="10"/>
        <v>60665</v>
      </c>
      <c r="L74" s="2">
        <f t="shared" si="11"/>
        <v>1011.08</v>
      </c>
    </row>
    <row r="75" ht="26.1" customHeight="1" spans="1:12">
      <c r="A75" s="2" t="s">
        <v>148</v>
      </c>
      <c r="B75" s="2">
        <v>2872</v>
      </c>
      <c r="C75" s="2">
        <v>1423</v>
      </c>
      <c r="D75" s="2">
        <v>1423</v>
      </c>
      <c r="E75" s="2">
        <v>1423</v>
      </c>
      <c r="F75" s="2">
        <f t="shared" si="6"/>
        <v>100</v>
      </c>
      <c r="G75" s="2">
        <f t="shared" si="8"/>
        <v>100</v>
      </c>
      <c r="H75" s="2">
        <f t="shared" si="9"/>
        <v>-1449</v>
      </c>
      <c r="I75" s="2">
        <f t="shared" si="7"/>
        <v>-50.45</v>
      </c>
      <c r="J75" s="2">
        <v>3300</v>
      </c>
      <c r="K75" s="2">
        <f t="shared" si="10"/>
        <v>1877</v>
      </c>
      <c r="L75" s="2">
        <f t="shared" si="11"/>
        <v>131.9</v>
      </c>
    </row>
    <row r="76" ht="26.1" customHeight="1" spans="1:12">
      <c r="A76" s="2" t="s">
        <v>149</v>
      </c>
      <c r="B76" s="2">
        <v>16865</v>
      </c>
      <c r="C76" s="2">
        <v>13400</v>
      </c>
      <c r="D76" s="2">
        <v>21894</v>
      </c>
      <c r="E76" s="2">
        <v>21894</v>
      </c>
      <c r="F76" s="2">
        <f t="shared" si="6"/>
        <v>163.39</v>
      </c>
      <c r="G76" s="2">
        <f t="shared" si="8"/>
        <v>100</v>
      </c>
      <c r="H76" s="2">
        <f t="shared" si="9"/>
        <v>5029</v>
      </c>
      <c r="I76" s="2">
        <f t="shared" si="7"/>
        <v>29.82</v>
      </c>
      <c r="J76" s="2">
        <v>7100</v>
      </c>
      <c r="K76" s="2">
        <f t="shared" si="10"/>
        <v>-14794</v>
      </c>
      <c r="L76" s="2">
        <f t="shared" si="11"/>
        <v>-67.57</v>
      </c>
    </row>
  </sheetData>
  <mergeCells count="14">
    <mergeCell ref="A1:L1"/>
    <mergeCell ref="K2:L2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275" right="0.354166666666667" top="0.590277777777778" bottom="0.590277777777778" header="0.236111111111111" footer="0.393055555555556"/>
  <pageSetup paperSize="9" scale="77" firstPageNumber="45" orientation="landscape" useFirstPageNumber="1"/>
  <headerFooter alignWithMargins="0">
    <oddFooter>&amp;C- &amp;P -</oddFooter>
  </headerFooter>
  <rowBreaks count="1" manualBreakCount="1">
    <brk id="56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0" sqref="C20"/>
    </sheetView>
  </sheetViews>
  <sheetFormatPr defaultColWidth="9" defaultRowHeight="14.25" outlineLevelRow="7" outlineLevelCol="3"/>
  <cols>
    <col min="1" max="4" width="27.5" customWidth="1"/>
  </cols>
  <sheetData>
    <row r="1" ht="40.5" customHeight="1" spans="1:4">
      <c r="A1" s="5" t="s">
        <v>1255</v>
      </c>
      <c r="B1" s="5"/>
      <c r="C1" s="5"/>
      <c r="D1" s="5"/>
    </row>
    <row r="2" ht="27" customHeight="1"/>
    <row r="3" ht="27" customHeight="1" spans="1:4">
      <c r="A3" s="7" t="s">
        <v>1256</v>
      </c>
      <c r="B3" s="7"/>
      <c r="C3" s="7" t="s">
        <v>1257</v>
      </c>
      <c r="D3" s="7"/>
    </row>
    <row r="4" ht="27" customHeight="1" spans="1:4">
      <c r="A4" s="7" t="s">
        <v>1258</v>
      </c>
      <c r="B4" s="7" t="s">
        <v>1259</v>
      </c>
      <c r="C4" s="7" t="s">
        <v>1258</v>
      </c>
      <c r="D4" s="7" t="s">
        <v>1259</v>
      </c>
    </row>
    <row r="5" ht="27" customHeight="1" spans="1:4">
      <c r="A5" s="2">
        <f>B5</f>
        <v>68959</v>
      </c>
      <c r="B5" s="2">
        <v>68959</v>
      </c>
      <c r="C5" s="2">
        <f>D5</f>
        <v>68218</v>
      </c>
      <c r="D5" s="2">
        <v>68218</v>
      </c>
    </row>
    <row r="8" ht="24" customHeight="1"/>
  </sheetData>
  <mergeCells count="3">
    <mergeCell ref="A1:D1"/>
    <mergeCell ref="A3:B3"/>
    <mergeCell ref="C3:D3"/>
  </mergeCells>
  <pageMargins left="0.944444444444444" right="0.550694444444444" top="0.904861111111111" bottom="0.590277777777778" header="0.511805555555556" footer="0.511805555555556"/>
  <pageSetup paperSize="9" scale="110" firstPageNumber="48" orientation="landscape" useFirstPageNumber="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B16" sqref="B16"/>
    </sheetView>
  </sheetViews>
  <sheetFormatPr defaultColWidth="9" defaultRowHeight="14.25"/>
  <cols>
    <col min="1" max="1" width="37.625" customWidth="1"/>
    <col min="2" max="2" width="12.75" customWidth="1"/>
    <col min="3" max="3" width="12.875" customWidth="1"/>
    <col min="4" max="5" width="9.625" customWidth="1"/>
    <col min="6" max="6" width="9.625" hidden="1" customWidth="1"/>
    <col min="7" max="10" width="9.625" customWidth="1"/>
    <col min="11" max="11" width="10.75" customWidth="1"/>
    <col min="12" max="12" width="9.625" customWidth="1"/>
  </cols>
  <sheetData>
    <row r="1" ht="36" customHeight="1" spans="1:12">
      <c r="A1" s="5" t="s">
        <v>1260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.95" customHeight="1" spans="11:11">
      <c r="K2" t="s">
        <v>152</v>
      </c>
    </row>
    <row r="3" ht="23.1" customHeight="1" spans="1:12">
      <c r="A3" s="2" t="s">
        <v>25</v>
      </c>
      <c r="B3" s="2" t="s">
        <v>1261</v>
      </c>
      <c r="C3" s="7" t="s">
        <v>27</v>
      </c>
      <c r="D3" s="7"/>
      <c r="E3" s="7"/>
      <c r="F3" s="7"/>
      <c r="G3" s="7"/>
      <c r="H3" s="7"/>
      <c r="I3" s="7"/>
      <c r="J3" s="7" t="s">
        <v>28</v>
      </c>
      <c r="K3" s="7"/>
      <c r="L3" s="7"/>
    </row>
    <row r="4" ht="28.5" customHeight="1" spans="1:12">
      <c r="A4" s="2"/>
      <c r="B4" s="2"/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/>
      <c r="J4" s="3" t="s">
        <v>35</v>
      </c>
      <c r="K4" s="3" t="s">
        <v>36</v>
      </c>
      <c r="L4" s="3"/>
    </row>
    <row r="5" ht="18" customHeight="1" spans="1:12">
      <c r="A5" s="2"/>
      <c r="B5" s="2"/>
      <c r="C5" s="3"/>
      <c r="D5" s="3"/>
      <c r="E5" s="3"/>
      <c r="F5" s="3"/>
      <c r="G5" s="3"/>
      <c r="H5" s="3" t="s">
        <v>37</v>
      </c>
      <c r="I5" s="3" t="s">
        <v>38</v>
      </c>
      <c r="J5" s="3"/>
      <c r="K5" s="3" t="s">
        <v>37</v>
      </c>
      <c r="L5" s="3" t="s">
        <v>38</v>
      </c>
    </row>
    <row r="6" ht="21.95" customHeight="1" spans="1:12">
      <c r="A6" s="2" t="s">
        <v>1262</v>
      </c>
      <c r="B6" s="2">
        <f>SUM(B7:B10,B16:B20)</f>
        <v>27200</v>
      </c>
      <c r="C6" s="2">
        <f>SUM(C7:C10,C16:C20)</f>
        <v>113272</v>
      </c>
      <c r="D6" s="2">
        <f>SUM(D7:D10,D16:D20)</f>
        <v>113272</v>
      </c>
      <c r="E6" s="2">
        <f>SUM(E7:E10,E16:E20)</f>
        <v>21351</v>
      </c>
      <c r="F6" s="2">
        <f>IF(C6=0,"",ROUND(E6/C6*100,2))</f>
        <v>18.85</v>
      </c>
      <c r="G6" s="2">
        <f>IF(D6=0,"",ROUND(E6/D6*100,2))</f>
        <v>18.85</v>
      </c>
      <c r="H6" s="2">
        <f>E6-B6</f>
        <v>-5849</v>
      </c>
      <c r="I6" s="2">
        <f>IF(E6=H6,"",ROUND(H6/(E6-H6)*100,2))</f>
        <v>-21.5</v>
      </c>
      <c r="J6" s="2">
        <f>SUM(J7:J10,J16:J20)</f>
        <v>92764</v>
      </c>
      <c r="K6" s="2">
        <f>J6-E6</f>
        <v>71413</v>
      </c>
      <c r="L6" s="2">
        <f>IF(E6=0,"",ROUND(K6/E6*100,2))</f>
        <v>334.47</v>
      </c>
    </row>
    <row r="7" ht="21.95" customHeight="1" spans="1:12">
      <c r="A7" s="2" t="s">
        <v>1263</v>
      </c>
      <c r="B7" s="2"/>
      <c r="C7" s="2"/>
      <c r="D7" s="2"/>
      <c r="E7" s="2"/>
      <c r="F7" s="2" t="str">
        <f t="shared" ref="F7:F27" si="0">IF(C7=0,"",ROUND(E7/C7*100,2))</f>
        <v/>
      </c>
      <c r="G7" s="2" t="str">
        <f t="shared" ref="G7:G27" si="1">IF(D7=0,"",ROUND(E7/D7*100,2))</f>
        <v/>
      </c>
      <c r="H7" s="2">
        <f t="shared" ref="H7:H27" si="2">E7-B7</f>
        <v>0</v>
      </c>
      <c r="I7" s="2" t="str">
        <f t="shared" ref="I7:I27" si="3">IF(E7=H7,"",ROUND(H7/(E7-H7)*100,2))</f>
        <v/>
      </c>
      <c r="J7" s="2"/>
      <c r="K7" s="2">
        <f t="shared" ref="K7:K19" si="4">J7-E7</f>
        <v>0</v>
      </c>
      <c r="L7" s="2" t="str">
        <f t="shared" ref="L7:L19" si="5">IF(E7=0,"",ROUND(K7/E7*100,2))</f>
        <v/>
      </c>
    </row>
    <row r="8" ht="21.95" customHeight="1" spans="1:12">
      <c r="A8" s="2" t="s">
        <v>1264</v>
      </c>
      <c r="B8" s="2"/>
      <c r="C8" s="2"/>
      <c r="D8" s="2"/>
      <c r="E8" s="2"/>
      <c r="F8" s="2" t="str">
        <f t="shared" si="0"/>
        <v/>
      </c>
      <c r="G8" s="2" t="str">
        <f t="shared" si="1"/>
        <v/>
      </c>
      <c r="H8" s="2">
        <f t="shared" si="2"/>
        <v>0</v>
      </c>
      <c r="I8" s="2" t="str">
        <f t="shared" si="3"/>
        <v/>
      </c>
      <c r="J8" s="2"/>
      <c r="K8" s="2">
        <f t="shared" si="4"/>
        <v>0</v>
      </c>
      <c r="L8" s="2" t="str">
        <f t="shared" si="5"/>
        <v/>
      </c>
    </row>
    <row r="9" ht="21.95" customHeight="1" spans="1:12">
      <c r="A9" s="2" t="s">
        <v>1265</v>
      </c>
      <c r="B9" s="2"/>
      <c r="C9" s="2"/>
      <c r="D9" s="2"/>
      <c r="E9" s="2"/>
      <c r="F9" s="2" t="str">
        <f t="shared" si="0"/>
        <v/>
      </c>
      <c r="G9" s="2" t="str">
        <f t="shared" si="1"/>
        <v/>
      </c>
      <c r="H9" s="2">
        <f t="shared" si="2"/>
        <v>0</v>
      </c>
      <c r="I9" s="2" t="str">
        <f t="shared" si="3"/>
        <v/>
      </c>
      <c r="J9" s="2"/>
      <c r="K9" s="2">
        <f t="shared" si="4"/>
        <v>0</v>
      </c>
      <c r="L9" s="2" t="str">
        <f t="shared" si="5"/>
        <v/>
      </c>
    </row>
    <row r="10" ht="21.95" customHeight="1" spans="1:12">
      <c r="A10" s="2" t="s">
        <v>1266</v>
      </c>
      <c r="B10" s="2">
        <f>SUM(B11:B15)</f>
        <v>23094</v>
      </c>
      <c r="C10" s="2">
        <f>SUM(C11:C15)</f>
        <v>110764</v>
      </c>
      <c r="D10" s="2">
        <f>SUM(D11:D15)</f>
        <v>110764</v>
      </c>
      <c r="E10" s="2">
        <f>SUM(E11:E15)</f>
        <v>14904</v>
      </c>
      <c r="F10" s="2">
        <f t="shared" si="0"/>
        <v>13.46</v>
      </c>
      <c r="G10" s="2">
        <f t="shared" si="1"/>
        <v>13.46</v>
      </c>
      <c r="H10" s="2">
        <f t="shared" si="2"/>
        <v>-8190</v>
      </c>
      <c r="I10" s="2">
        <f t="shared" si="3"/>
        <v>-35.46</v>
      </c>
      <c r="J10" s="2">
        <f>SUM(J11:J15)</f>
        <v>87513</v>
      </c>
      <c r="K10" s="2">
        <f t="shared" si="4"/>
        <v>72609</v>
      </c>
      <c r="L10" s="2">
        <f t="shared" si="5"/>
        <v>487.18</v>
      </c>
    </row>
    <row r="11" ht="21.95" customHeight="1" spans="1:12">
      <c r="A11" s="2" t="s">
        <v>1267</v>
      </c>
      <c r="B11" s="2">
        <v>23309</v>
      </c>
      <c r="C11" s="2">
        <v>84086</v>
      </c>
      <c r="D11" s="2">
        <v>84086</v>
      </c>
      <c r="E11" s="2">
        <v>12540</v>
      </c>
      <c r="F11" s="2"/>
      <c r="G11" s="2">
        <f t="shared" si="1"/>
        <v>14.91</v>
      </c>
      <c r="H11" s="2">
        <f t="shared" si="2"/>
        <v>-10769</v>
      </c>
      <c r="I11" s="2">
        <f t="shared" si="3"/>
        <v>-46.2</v>
      </c>
      <c r="J11" s="2">
        <v>72674</v>
      </c>
      <c r="K11" s="2"/>
      <c r="L11" s="2"/>
    </row>
    <row r="12" ht="21.95" customHeight="1" spans="1:12">
      <c r="A12" s="2" t="s">
        <v>1268</v>
      </c>
      <c r="B12" s="2">
        <v>298</v>
      </c>
      <c r="C12" s="2">
        <v>19307</v>
      </c>
      <c r="D12" s="2">
        <v>19307</v>
      </c>
      <c r="E12" s="2">
        <v>271</v>
      </c>
      <c r="F12" s="2"/>
      <c r="G12" s="2">
        <f t="shared" si="1"/>
        <v>1.4</v>
      </c>
      <c r="H12" s="2">
        <f t="shared" si="2"/>
        <v>-27</v>
      </c>
      <c r="I12" s="2">
        <f t="shared" si="3"/>
        <v>-9.06</v>
      </c>
      <c r="J12" s="2">
        <v>12019</v>
      </c>
      <c r="K12" s="2"/>
      <c r="L12" s="2"/>
    </row>
    <row r="13" ht="21.95" customHeight="1" spans="1:12">
      <c r="A13" s="2" t="s">
        <v>1269</v>
      </c>
      <c r="B13" s="2">
        <v>648</v>
      </c>
      <c r="C13" s="2"/>
      <c r="D13" s="2"/>
      <c r="E13" s="2">
        <v>2631</v>
      </c>
      <c r="F13" s="2"/>
      <c r="G13" s="2" t="str">
        <f t="shared" si="1"/>
        <v/>
      </c>
      <c r="H13" s="2">
        <f t="shared" si="2"/>
        <v>1983</v>
      </c>
      <c r="I13" s="2">
        <f t="shared" si="3"/>
        <v>306.02</v>
      </c>
      <c r="J13" s="2">
        <v>2820</v>
      </c>
      <c r="K13" s="2"/>
      <c r="L13" s="2"/>
    </row>
    <row r="14" ht="21.95" customHeight="1" spans="1:12">
      <c r="A14" s="2" t="s">
        <v>1270</v>
      </c>
      <c r="B14" s="2">
        <v>-1161</v>
      </c>
      <c r="C14" s="2"/>
      <c r="D14" s="2"/>
      <c r="E14" s="2">
        <v>-542</v>
      </c>
      <c r="F14" s="2"/>
      <c r="G14" s="2" t="str">
        <f t="shared" si="1"/>
        <v/>
      </c>
      <c r="H14" s="2">
        <f t="shared" si="2"/>
        <v>619</v>
      </c>
      <c r="I14" s="2">
        <f t="shared" si="3"/>
        <v>-53.32</v>
      </c>
      <c r="J14" s="2"/>
      <c r="K14" s="2"/>
      <c r="L14" s="2"/>
    </row>
    <row r="15" ht="21.95" customHeight="1" spans="1:12">
      <c r="A15" s="2" t="s">
        <v>1271</v>
      </c>
      <c r="B15" s="2"/>
      <c r="C15" s="2">
        <v>7371</v>
      </c>
      <c r="D15" s="2">
        <v>7371</v>
      </c>
      <c r="E15" s="2">
        <v>4</v>
      </c>
      <c r="F15" s="2"/>
      <c r="G15" s="2">
        <f t="shared" si="1"/>
        <v>0.05</v>
      </c>
      <c r="H15" s="2">
        <f t="shared" si="2"/>
        <v>4</v>
      </c>
      <c r="I15" s="2" t="str">
        <f t="shared" si="3"/>
        <v/>
      </c>
      <c r="J15" s="2"/>
      <c r="K15" s="2"/>
      <c r="L15" s="2"/>
    </row>
    <row r="16" ht="21.95" customHeight="1" spans="1:12">
      <c r="A16" s="2" t="s">
        <v>1272</v>
      </c>
      <c r="B16" s="2">
        <v>526</v>
      </c>
      <c r="C16" s="2">
        <v>197</v>
      </c>
      <c r="D16" s="2">
        <v>197</v>
      </c>
      <c r="E16" s="2">
        <v>2635</v>
      </c>
      <c r="F16" s="2">
        <f t="shared" si="0"/>
        <v>1337.56</v>
      </c>
      <c r="G16" s="2">
        <f t="shared" si="1"/>
        <v>1337.56</v>
      </c>
      <c r="H16" s="2">
        <f t="shared" si="2"/>
        <v>2109</v>
      </c>
      <c r="I16" s="2">
        <f t="shared" si="3"/>
        <v>400.95</v>
      </c>
      <c r="J16" s="2">
        <v>486</v>
      </c>
      <c r="K16" s="2">
        <f t="shared" si="4"/>
        <v>-2149</v>
      </c>
      <c r="L16" s="2">
        <f t="shared" si="5"/>
        <v>-81.56</v>
      </c>
    </row>
    <row r="17" ht="21.95" customHeight="1" spans="1:12">
      <c r="A17" s="2" t="s">
        <v>1273</v>
      </c>
      <c r="B17" s="2"/>
      <c r="C17" s="2"/>
      <c r="D17" s="2"/>
      <c r="E17" s="2"/>
      <c r="F17" s="2" t="str">
        <f t="shared" si="0"/>
        <v/>
      </c>
      <c r="G17" s="2" t="str">
        <f t="shared" si="1"/>
        <v/>
      </c>
      <c r="H17" s="2">
        <f t="shared" si="2"/>
        <v>0</v>
      </c>
      <c r="I17" s="2" t="str">
        <f t="shared" si="3"/>
        <v/>
      </c>
      <c r="J17" s="2"/>
      <c r="K17" s="2">
        <f t="shared" si="4"/>
        <v>0</v>
      </c>
      <c r="L17" s="2" t="str">
        <f t="shared" si="5"/>
        <v/>
      </c>
    </row>
    <row r="18" ht="21.95" customHeight="1" spans="1:12">
      <c r="A18" s="2" t="s">
        <v>1274</v>
      </c>
      <c r="B18" s="2">
        <v>424</v>
      </c>
      <c r="C18" s="2">
        <v>311</v>
      </c>
      <c r="D18" s="2">
        <v>311</v>
      </c>
      <c r="E18" s="2">
        <v>589</v>
      </c>
      <c r="F18" s="2">
        <f t="shared" si="0"/>
        <v>189.39</v>
      </c>
      <c r="G18" s="2">
        <f t="shared" si="1"/>
        <v>189.39</v>
      </c>
      <c r="H18" s="2">
        <f t="shared" si="2"/>
        <v>165</v>
      </c>
      <c r="I18" s="2">
        <f t="shared" si="3"/>
        <v>38.92</v>
      </c>
      <c r="J18" s="2">
        <v>765</v>
      </c>
      <c r="K18" s="2">
        <f t="shared" si="4"/>
        <v>176</v>
      </c>
      <c r="L18" s="2">
        <f t="shared" si="5"/>
        <v>29.88</v>
      </c>
    </row>
    <row r="19" ht="21.95" customHeight="1" spans="1:12">
      <c r="A19" s="2" t="s">
        <v>1275</v>
      </c>
      <c r="B19" s="2">
        <v>336</v>
      </c>
      <c r="C19" s="2"/>
      <c r="D19" s="2"/>
      <c r="E19" s="2"/>
      <c r="F19" s="2" t="str">
        <f t="shared" si="0"/>
        <v/>
      </c>
      <c r="G19" s="2" t="str">
        <f t="shared" si="1"/>
        <v/>
      </c>
      <c r="H19" s="2">
        <f t="shared" si="2"/>
        <v>-336</v>
      </c>
      <c r="I19" s="2">
        <f t="shared" si="3"/>
        <v>-100</v>
      </c>
      <c r="J19" s="2"/>
      <c r="K19" s="2">
        <f t="shared" si="4"/>
        <v>0</v>
      </c>
      <c r="L19" s="2" t="str">
        <f t="shared" si="5"/>
        <v/>
      </c>
    </row>
    <row r="20" ht="21.95" customHeight="1" spans="1:12">
      <c r="A20" s="2" t="s">
        <v>1276</v>
      </c>
      <c r="B20" s="2">
        <v>2820</v>
      </c>
      <c r="C20" s="2">
        <v>2000</v>
      </c>
      <c r="D20" s="2">
        <v>2000</v>
      </c>
      <c r="E20" s="2">
        <v>3223</v>
      </c>
      <c r="F20" s="2">
        <f t="shared" si="0"/>
        <v>161.15</v>
      </c>
      <c r="G20" s="2">
        <f t="shared" si="1"/>
        <v>161.15</v>
      </c>
      <c r="H20" s="2">
        <f t="shared" si="2"/>
        <v>403</v>
      </c>
      <c r="I20" s="2">
        <f t="shared" si="3"/>
        <v>14.29</v>
      </c>
      <c r="J20" s="2">
        <v>4000</v>
      </c>
      <c r="K20" s="2"/>
      <c r="L20" s="2"/>
    </row>
    <row r="21" ht="21.95" customHeight="1" spans="1:12">
      <c r="A21" s="2" t="s">
        <v>79</v>
      </c>
      <c r="B21" s="2">
        <f>SUM(B22:B26)</f>
        <v>63672</v>
      </c>
      <c r="C21" s="2">
        <f>SUM(C22:C26)</f>
        <v>56428</v>
      </c>
      <c r="D21" s="2">
        <f>SUM(D22:D26)</f>
        <v>89630</v>
      </c>
      <c r="E21" s="2">
        <f>SUM(E22:E26)</f>
        <v>89630</v>
      </c>
      <c r="F21" s="2">
        <f t="shared" si="0"/>
        <v>158.84</v>
      </c>
      <c r="G21" s="2">
        <f t="shared" si="1"/>
        <v>100</v>
      </c>
      <c r="H21" s="2">
        <f t="shared" si="2"/>
        <v>25958</v>
      </c>
      <c r="I21" s="2">
        <f t="shared" si="3"/>
        <v>40.77</v>
      </c>
      <c r="J21" s="2">
        <f>SUM(J22:J26)</f>
        <v>59213</v>
      </c>
      <c r="K21" s="2">
        <f t="shared" ref="K21:K27" si="6">J21-E21</f>
        <v>-30417</v>
      </c>
      <c r="L21" s="2">
        <f t="shared" ref="L21:L27" si="7">IF(E21=0,"",ROUND(K21/E21*100,2))</f>
        <v>-33.94</v>
      </c>
    </row>
    <row r="22" ht="21.95" customHeight="1" spans="1:12">
      <c r="A22" s="2" t="s">
        <v>1277</v>
      </c>
      <c r="B22" s="2">
        <v>3464</v>
      </c>
      <c r="C22" s="2">
        <v>1229</v>
      </c>
      <c r="D22" s="2">
        <v>3875</v>
      </c>
      <c r="E22" s="2">
        <v>3875</v>
      </c>
      <c r="F22" s="2">
        <f t="shared" si="0"/>
        <v>315.3</v>
      </c>
      <c r="G22" s="2">
        <f t="shared" si="1"/>
        <v>100</v>
      </c>
      <c r="H22" s="2">
        <f t="shared" si="2"/>
        <v>411</v>
      </c>
      <c r="I22" s="2">
        <f t="shared" si="3"/>
        <v>11.86</v>
      </c>
      <c r="J22" s="2">
        <v>2019</v>
      </c>
      <c r="K22" s="2">
        <f t="shared" si="6"/>
        <v>-1856</v>
      </c>
      <c r="L22" s="2">
        <f t="shared" si="7"/>
        <v>-47.9</v>
      </c>
    </row>
    <row r="23" ht="21.95" hidden="1" customHeight="1" spans="1:12">
      <c r="A23" s="2" t="s">
        <v>1278</v>
      </c>
      <c r="B23" s="2"/>
      <c r="C23" s="2"/>
      <c r="D23" s="2"/>
      <c r="E23" s="2"/>
      <c r="F23" s="2" t="str">
        <f t="shared" si="0"/>
        <v/>
      </c>
      <c r="G23" s="2" t="str">
        <f t="shared" si="1"/>
        <v/>
      </c>
      <c r="H23" s="2">
        <f t="shared" si="2"/>
        <v>0</v>
      </c>
      <c r="I23" s="2" t="str">
        <f t="shared" si="3"/>
        <v/>
      </c>
      <c r="J23" s="2"/>
      <c r="K23" s="2">
        <f t="shared" si="6"/>
        <v>0</v>
      </c>
      <c r="L23" s="2" t="str">
        <f t="shared" si="7"/>
        <v/>
      </c>
    </row>
    <row r="24" ht="21.95" customHeight="1" spans="1:12">
      <c r="A24" s="2" t="s">
        <v>1279</v>
      </c>
      <c r="B24" s="2">
        <v>36308</v>
      </c>
      <c r="C24" s="2">
        <v>51199</v>
      </c>
      <c r="D24" s="2">
        <v>51417</v>
      </c>
      <c r="E24" s="2">
        <v>51417</v>
      </c>
      <c r="F24" s="2">
        <f t="shared" si="0"/>
        <v>100.43</v>
      </c>
      <c r="G24" s="2">
        <f t="shared" si="1"/>
        <v>100</v>
      </c>
      <c r="H24" s="2">
        <f t="shared" si="2"/>
        <v>15109</v>
      </c>
      <c r="I24" s="2">
        <f t="shared" si="3"/>
        <v>41.61</v>
      </c>
      <c r="J24" s="2">
        <v>56093</v>
      </c>
      <c r="K24" s="2">
        <f t="shared" si="6"/>
        <v>4676</v>
      </c>
      <c r="L24" s="2">
        <f t="shared" si="7"/>
        <v>9.09</v>
      </c>
    </row>
    <row r="25" ht="21.95" hidden="1" customHeight="1" spans="1:12">
      <c r="A25" s="2" t="s">
        <v>1280</v>
      </c>
      <c r="B25" s="2"/>
      <c r="C25" s="2"/>
      <c r="D25" s="2"/>
      <c r="E25" s="2"/>
      <c r="F25" s="2" t="str">
        <f t="shared" si="0"/>
        <v/>
      </c>
      <c r="G25" s="2" t="str">
        <f t="shared" si="1"/>
        <v/>
      </c>
      <c r="H25" s="2">
        <f t="shared" si="2"/>
        <v>0</v>
      </c>
      <c r="I25" s="2" t="str">
        <f t="shared" si="3"/>
        <v/>
      </c>
      <c r="J25" s="2"/>
      <c r="K25" s="2">
        <f t="shared" si="6"/>
        <v>0</v>
      </c>
      <c r="L25" s="2" t="str">
        <f t="shared" si="7"/>
        <v/>
      </c>
    </row>
    <row r="26" ht="21.95" customHeight="1" spans="1:12">
      <c r="A26" s="2" t="s">
        <v>1281</v>
      </c>
      <c r="B26" s="2">
        <v>23900</v>
      </c>
      <c r="C26" s="2">
        <v>4000</v>
      </c>
      <c r="D26" s="2">
        <v>34338</v>
      </c>
      <c r="E26" s="2">
        <v>34338</v>
      </c>
      <c r="F26" s="2">
        <f t="shared" si="0"/>
        <v>858.45</v>
      </c>
      <c r="G26" s="2">
        <f t="shared" si="1"/>
        <v>100</v>
      </c>
      <c r="H26" s="2">
        <f t="shared" si="2"/>
        <v>10438</v>
      </c>
      <c r="I26" s="2">
        <f t="shared" si="3"/>
        <v>43.67</v>
      </c>
      <c r="J26" s="2">
        <v>1101</v>
      </c>
      <c r="K26" s="2">
        <f t="shared" si="6"/>
        <v>-33237</v>
      </c>
      <c r="L26" s="2">
        <f t="shared" si="7"/>
        <v>-96.79</v>
      </c>
    </row>
    <row r="27" ht="21.95" customHeight="1" spans="1:12">
      <c r="A27" s="2" t="s">
        <v>1282</v>
      </c>
      <c r="B27" s="2">
        <f>SUM(B6,B21)</f>
        <v>90872</v>
      </c>
      <c r="C27" s="2">
        <f>SUM(C6,C21)</f>
        <v>169700</v>
      </c>
      <c r="D27" s="2">
        <f>SUM(D6,D21)</f>
        <v>202902</v>
      </c>
      <c r="E27" s="2">
        <f>SUM(E6,E21)</f>
        <v>110981</v>
      </c>
      <c r="F27" s="2">
        <f t="shared" si="0"/>
        <v>65.4</v>
      </c>
      <c r="G27" s="2">
        <f t="shared" si="1"/>
        <v>54.7</v>
      </c>
      <c r="H27" s="2">
        <f t="shared" si="2"/>
        <v>20109</v>
      </c>
      <c r="I27" s="2">
        <f t="shared" si="3"/>
        <v>22.13</v>
      </c>
      <c r="J27" s="2">
        <f>SUM(J6,J21)</f>
        <v>151977</v>
      </c>
      <c r="K27" s="2">
        <f t="shared" si="6"/>
        <v>40996</v>
      </c>
      <c r="L27" s="2">
        <f t="shared" si="7"/>
        <v>36.94</v>
      </c>
    </row>
    <row r="28" ht="20.25" customHeight="1"/>
    <row r="29" ht="20.25" customHeight="1"/>
    <row r="30" ht="20.25" customHeight="1"/>
    <row r="31" ht="20.25" customHeight="1"/>
  </sheetData>
  <mergeCells count="13">
    <mergeCell ref="A1:L1"/>
    <mergeCell ref="C3:I3"/>
    <mergeCell ref="J3:L3"/>
    <mergeCell ref="H4:I4"/>
    <mergeCell ref="K4:L4"/>
    <mergeCell ref="A3:A5"/>
    <mergeCell ref="B3:B5"/>
    <mergeCell ref="C4:C5"/>
    <mergeCell ref="D4:D5"/>
    <mergeCell ref="E4:E5"/>
    <mergeCell ref="F4:F5"/>
    <mergeCell ref="G4:G5"/>
    <mergeCell ref="J4:J5"/>
  </mergeCells>
  <printOptions horizontalCentered="1"/>
  <pageMargins left="0.590277777777778" right="0.590277777777778" top="0.590277777777778" bottom="0.472222222222222" header="0.314583333333333" footer="0.314583333333333"/>
  <pageSetup paperSize="9" scale="83" firstPageNumber="49" orientation="landscape" useFirstPageNumber="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一般公共预算收入表</vt:lpstr>
      <vt:lpstr>一般公共预算支出表</vt:lpstr>
      <vt:lpstr>一般公共预算本级支出表</vt:lpstr>
      <vt:lpstr>一般公共预算本级基本支出表</vt:lpstr>
      <vt:lpstr>一般公共预算税收返还和转移支付表</vt:lpstr>
      <vt:lpstr>政府一般债务限额和余额情况表</vt:lpstr>
      <vt:lpstr>政府性基金收入表</vt:lpstr>
      <vt:lpstr>政府性基金支出表</vt:lpstr>
      <vt:lpstr>本级政府性基金支出表</vt:lpstr>
      <vt:lpstr>政府性基金转移支付表</vt:lpstr>
      <vt:lpstr>政府专项债务限额和余额情况表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社会保险基金收入表</vt:lpstr>
      <vt:lpstr>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24</cp:lastModifiedBy>
  <cp:revision>1</cp:revision>
  <dcterms:created xsi:type="dcterms:W3CDTF">2015-09-24T01:02:00Z</dcterms:created>
  <cp:lastPrinted>2024-03-18T04:02:00Z</cp:lastPrinted>
  <dcterms:modified xsi:type="dcterms:W3CDTF">2025-08-12T01:43:30Z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06B8E5E39A714D109290D586780F7D5A_13</vt:lpwstr>
  </property>
</Properties>
</file>